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519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<sst xmlns="http://schemas.openxmlformats.org/spreadsheetml/2006/main" count="72" uniqueCount="19">
  <si>
    <t>v, m/s</t>
  </si>
  <si>
    <t>q, m3/h</t>
  </si>
  <si>
    <t>q,m3/h</t>
  </si>
  <si>
    <t>De,mm</t>
  </si>
  <si>
    <t>© 2005. Carl R. Wern</t>
  </si>
  <si>
    <t xml:space="preserve">REKTANGULÄRA KANALER, KANALFRIKTION R = 0,1 mm/m </t>
  </si>
  <si>
    <t>WERN INTER AB - KANALDIMENSIONERING</t>
  </si>
  <si>
    <t xml:space="preserve">CIRKULÄRA KANALER, KANALFRIKTION R = 0,1 mm/m </t>
  </si>
  <si>
    <t>Storlek, mm</t>
  </si>
  <si>
    <t>Flöde,m3/h</t>
  </si>
  <si>
    <t>v = m/sek</t>
  </si>
  <si>
    <t>ASHRAE har medgivet tillåtelse att använda tekniska data från deras handbok 1972 som utgör underlag för nedan tabell.</t>
  </si>
  <si>
    <r>
      <t>Tryckfall "R" i plåtkanaler är baserad på luft vid 760 mm HG och temperatur +20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C och friktionsfaktor = 0,15 mm.</t>
    </r>
  </si>
  <si>
    <r>
      <t>Tryckfall i en kanal enligt ASHRAE =  3,53 X q</t>
    </r>
    <r>
      <rPr>
        <vertAlign val="superscript"/>
        <sz val="9"/>
        <rFont val="Arial"/>
        <family val="2"/>
      </rPr>
      <t>1,90</t>
    </r>
    <r>
      <rPr>
        <sz val="9"/>
        <rFont val="Arial"/>
        <family val="2"/>
      </rPr>
      <t>/d</t>
    </r>
    <r>
      <rPr>
        <vertAlign val="subscript"/>
        <sz val="9"/>
        <rFont val="Arial"/>
        <family val="2"/>
      </rPr>
      <t>e</t>
    </r>
    <r>
      <rPr>
        <vertAlign val="superscript"/>
        <sz val="9"/>
        <rFont val="Arial"/>
        <family val="2"/>
      </rPr>
      <t>5,02</t>
    </r>
    <r>
      <rPr>
        <sz val="9"/>
        <rFont val="Arial"/>
        <family val="2"/>
      </rPr>
      <t xml:space="preserve"> där R = mm/m kanal, q =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 och d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 xml:space="preserve"> = ekvivalent kanaldiam.</t>
    </r>
  </si>
  <si>
    <r>
      <t>Ekvivalent kanaldiameter  de = 1,3 x (a x b)</t>
    </r>
    <r>
      <rPr>
        <vertAlign val="superscript"/>
        <sz val="9"/>
        <rFont val="Arial"/>
        <family val="2"/>
      </rPr>
      <t>0,625</t>
    </r>
    <r>
      <rPr>
        <sz val="9"/>
        <rFont val="Arial"/>
        <family val="2"/>
      </rPr>
      <t>/(a+b)</t>
    </r>
    <r>
      <rPr>
        <vertAlign val="superscript"/>
        <sz val="9"/>
        <rFont val="Arial"/>
        <family val="2"/>
      </rPr>
      <t>0,25</t>
    </r>
    <r>
      <rPr>
        <sz val="9"/>
        <rFont val="Arial"/>
        <family val="2"/>
      </rPr>
      <t xml:space="preserve"> där d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 xml:space="preserve"> = cm och a och b = cm.</t>
    </r>
  </si>
  <si>
    <t>Bredd=</t>
  </si>
  <si>
    <t xml:space="preserve">Höjd </t>
  </si>
  <si>
    <t>OBS = Undvik röd yta.</t>
  </si>
  <si>
    <r>
      <t>Ekvivalent diameter d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 xml:space="preserve"> för en cirkulär kanal har samma friktionstryckfall som en rektangulär kanal vid samma flöde.</t>
    </r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</si>
</sst>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0.0E+00"/>
    <numFmt numFmtId="170" formatCode="0.000E+00"/>
    <numFmt numFmtId="171" formatCode="0.0000E+00"/>
    <numFmt numFmtId="172" formatCode="0.00000E+00"/>
    <numFmt numFmtId="173" formatCode="0E+00"/>
    <numFmt numFmtId="174" formatCode="0.00000"/>
    <numFmt numFmtId="175" formatCode="0.0000"/>
    <numFmt numFmtId="176" formatCode="#,##0.0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b/>
      <sz val="9"/>
      <color indexed="10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8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164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0" fontId="0" fillId="2" borderId="9" xfId="0" applyFill="1" applyBorder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6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2" borderId="10" xfId="0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/>
    </xf>
    <xf numFmtId="1" fontId="3" fillId="3" borderId="9" xfId="0" applyNumberFormat="1" applyFont="1" applyFill="1" applyBorder="1" applyAlignment="1">
      <alignment/>
    </xf>
    <xf numFmtId="1" fontId="3" fillId="3" borderId="14" xfId="0" applyNumberFormat="1" applyFont="1" applyFill="1" applyBorder="1" applyAlignment="1">
      <alignment/>
    </xf>
    <xf numFmtId="1" fontId="5" fillId="3" borderId="15" xfId="0" applyNumberFormat="1" applyFont="1" applyFill="1" applyBorder="1" applyAlignment="1">
      <alignment/>
    </xf>
    <xf numFmtId="1" fontId="5" fillId="3" borderId="0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/>
    </xf>
    <xf numFmtId="164" fontId="3" fillId="3" borderId="16" xfId="0" applyNumberFormat="1" applyFont="1" applyFill="1" applyBorder="1" applyAlignment="1">
      <alignment/>
    </xf>
    <xf numFmtId="164" fontId="3" fillId="3" borderId="17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1" fontId="3" fillId="3" borderId="15" xfId="0" applyNumberFormat="1" applyFont="1" applyFill="1" applyBorder="1" applyAlignment="1">
      <alignment/>
    </xf>
    <xf numFmtId="1" fontId="3" fillId="3" borderId="0" xfId="0" applyNumberFormat="1" applyFont="1" applyFill="1" applyBorder="1" applyAlignment="1">
      <alignment/>
    </xf>
    <xf numFmtId="1" fontId="3" fillId="3" borderId="2" xfId="0" applyNumberFormat="1" applyFont="1" applyFill="1" applyBorder="1" applyAlignment="1">
      <alignment/>
    </xf>
    <xf numFmtId="1" fontId="3" fillId="3" borderId="6" xfId="0" applyNumberFormat="1" applyFont="1" applyFill="1" applyBorder="1" applyAlignment="1">
      <alignment/>
    </xf>
    <xf numFmtId="1" fontId="5" fillId="3" borderId="6" xfId="0" applyNumberFormat="1" applyFont="1" applyFill="1" applyBorder="1" applyAlignment="1">
      <alignment/>
    </xf>
    <xf numFmtId="164" fontId="3" fillId="3" borderId="18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" fontId="3" fillId="3" borderId="10" xfId="0" applyNumberFormat="1" applyFont="1" applyFill="1" applyBorder="1" applyAlignment="1">
      <alignment/>
    </xf>
    <xf numFmtId="1" fontId="5" fillId="3" borderId="4" xfId="0" applyNumberFormat="1" applyFont="1" applyFill="1" applyBorder="1" applyAlignment="1">
      <alignment/>
    </xf>
    <xf numFmtId="164" fontId="3" fillId="3" borderId="19" xfId="0" applyNumberFormat="1" applyFont="1" applyFill="1" applyBorder="1" applyAlignment="1">
      <alignment/>
    </xf>
    <xf numFmtId="164" fontId="3" fillId="3" borderId="2" xfId="0" applyNumberFormat="1" applyFont="1" applyFill="1" applyBorder="1" applyAlignment="1">
      <alignment/>
    </xf>
    <xf numFmtId="1" fontId="3" fillId="3" borderId="20" xfId="0" applyNumberFormat="1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1" fontId="3" fillId="3" borderId="4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/>
    </xf>
    <xf numFmtId="1" fontId="3" fillId="3" borderId="21" xfId="0" applyNumberFormat="1" applyFont="1" applyFill="1" applyBorder="1" applyAlignment="1">
      <alignment/>
    </xf>
    <xf numFmtId="1" fontId="5" fillId="3" borderId="21" xfId="0" applyNumberFormat="1" applyFont="1" applyFill="1" applyBorder="1" applyAlignment="1">
      <alignment/>
    </xf>
    <xf numFmtId="164" fontId="3" fillId="3" borderId="22" xfId="0" applyNumberFormat="1" applyFont="1" applyFill="1" applyBorder="1" applyAlignment="1">
      <alignment/>
    </xf>
    <xf numFmtId="164" fontId="3" fillId="3" borderId="23" xfId="0" applyNumberFormat="1" applyFont="1" applyFill="1" applyBorder="1" applyAlignment="1">
      <alignment/>
    </xf>
    <xf numFmtId="1" fontId="3" fillId="3" borderId="24" xfId="0" applyNumberFormat="1" applyFont="1" applyFill="1" applyBorder="1" applyAlignment="1">
      <alignment/>
    </xf>
    <xf numFmtId="164" fontId="3" fillId="3" borderId="4" xfId="0" applyNumberFormat="1" applyFont="1" applyFill="1" applyBorder="1" applyAlignment="1">
      <alignment/>
    </xf>
    <xf numFmtId="164" fontId="3" fillId="3" borderId="6" xfId="0" applyNumberFormat="1" applyFont="1" applyFill="1" applyBorder="1" applyAlignment="1">
      <alignment/>
    </xf>
    <xf numFmtId="1" fontId="3" fillId="3" borderId="25" xfId="0" applyNumberFormat="1" applyFont="1" applyFill="1" applyBorder="1" applyAlignment="1">
      <alignment/>
    </xf>
    <xf numFmtId="164" fontId="3" fillId="3" borderId="26" xfId="0" applyNumberFormat="1" applyFont="1" applyFill="1" applyBorder="1" applyAlignment="1">
      <alignment/>
    </xf>
    <xf numFmtId="164" fontId="3" fillId="3" borderId="27" xfId="0" applyNumberFormat="1" applyFont="1" applyFill="1" applyBorder="1" applyAlignment="1">
      <alignment/>
    </xf>
    <xf numFmtId="164" fontId="3" fillId="3" borderId="5" xfId="0" applyNumberFormat="1" applyFont="1" applyFill="1" applyBorder="1" applyAlignment="1">
      <alignment/>
    </xf>
    <xf numFmtId="1" fontId="5" fillId="3" borderId="28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/>
    </xf>
    <xf numFmtId="1" fontId="3" fillId="3" borderId="28" xfId="0" applyNumberFormat="1" applyFont="1" applyFill="1" applyBorder="1" applyAlignment="1">
      <alignment/>
    </xf>
    <xf numFmtId="164" fontId="3" fillId="3" borderId="30" xfId="0" applyNumberFormat="1" applyFont="1" applyFill="1" applyBorder="1" applyAlignment="1">
      <alignment/>
    </xf>
    <xf numFmtId="1" fontId="3" fillId="3" borderId="31" xfId="0" applyNumberFormat="1" applyFont="1" applyFill="1" applyBorder="1" applyAlignment="1">
      <alignment/>
    </xf>
    <xf numFmtId="1" fontId="3" fillId="3" borderId="32" xfId="0" applyNumberFormat="1" applyFont="1" applyFill="1" applyBorder="1" applyAlignment="1">
      <alignment/>
    </xf>
    <xf numFmtId="1" fontId="2" fillId="3" borderId="21" xfId="0" applyNumberFormat="1" applyFont="1" applyFill="1" applyBorder="1" applyAlignment="1">
      <alignment/>
    </xf>
    <xf numFmtId="0" fontId="0" fillId="4" borderId="33" xfId="0" applyFill="1" applyBorder="1" applyAlignment="1">
      <alignment/>
    </xf>
    <xf numFmtId="0" fontId="5" fillId="4" borderId="12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/>
    </xf>
    <xf numFmtId="1" fontId="9" fillId="3" borderId="0" xfId="0" applyNumberFormat="1" applyFont="1" applyFill="1" applyBorder="1" applyAlignment="1">
      <alignment/>
    </xf>
    <xf numFmtId="164" fontId="8" fillId="3" borderId="17" xfId="0" applyNumberFormat="1" applyFont="1" applyFill="1" applyBorder="1" applyAlignment="1">
      <alignment/>
    </xf>
    <xf numFmtId="1" fontId="8" fillId="3" borderId="6" xfId="0" applyNumberFormat="1" applyFont="1" applyFill="1" applyBorder="1" applyAlignment="1">
      <alignment/>
    </xf>
    <xf numFmtId="1" fontId="9" fillId="3" borderId="6" xfId="0" applyNumberFormat="1" applyFont="1" applyFill="1" applyBorder="1" applyAlignment="1">
      <alignment/>
    </xf>
    <xf numFmtId="164" fontId="8" fillId="3" borderId="7" xfId="0" applyNumberFormat="1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1" fontId="4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5" fillId="2" borderId="36" xfId="0" applyFont="1" applyFill="1" applyBorder="1" applyAlignment="1">
      <alignment/>
    </xf>
    <xf numFmtId="0" fontId="0" fillId="2" borderId="37" xfId="0" applyFill="1" applyBorder="1" applyAlignment="1">
      <alignment/>
    </xf>
    <xf numFmtId="0" fontId="1" fillId="2" borderId="12" xfId="0" applyFont="1" applyFill="1" applyBorder="1" applyAlignment="1">
      <alignment/>
    </xf>
    <xf numFmtId="3" fontId="3" fillId="3" borderId="29" xfId="0" applyNumberFormat="1" applyFont="1" applyFill="1" applyBorder="1" applyAlignment="1">
      <alignment horizontal="right"/>
    </xf>
    <xf numFmtId="0" fontId="12" fillId="3" borderId="0" xfId="0" applyFont="1" applyFill="1" applyAlignment="1">
      <alignment/>
    </xf>
    <xf numFmtId="1" fontId="3" fillId="5" borderId="14" xfId="0" applyNumberFormat="1" applyFont="1" applyFill="1" applyBorder="1" applyAlignment="1">
      <alignment/>
    </xf>
    <xf numFmtId="1" fontId="3" fillId="5" borderId="38" xfId="0" applyNumberFormat="1" applyFont="1" applyFill="1" applyBorder="1" applyAlignment="1">
      <alignment/>
    </xf>
    <xf numFmtId="1" fontId="5" fillId="5" borderId="2" xfId="0" applyNumberFormat="1" applyFont="1" applyFill="1" applyBorder="1" applyAlignment="1">
      <alignment/>
    </xf>
    <xf numFmtId="164" fontId="3" fillId="5" borderId="18" xfId="0" applyNumberFormat="1" applyFont="1" applyFill="1" applyBorder="1" applyAlignment="1">
      <alignment/>
    </xf>
    <xf numFmtId="164" fontId="3" fillId="5" borderId="30" xfId="0" applyNumberFormat="1" applyFont="1" applyFill="1" applyBorder="1" applyAlignment="1">
      <alignment/>
    </xf>
    <xf numFmtId="1" fontId="3" fillId="5" borderId="2" xfId="0" applyNumberFormat="1" applyFont="1" applyFill="1" applyBorder="1" applyAlignment="1">
      <alignment/>
    </xf>
    <xf numFmtId="1" fontId="3" fillId="5" borderId="28" xfId="0" applyNumberFormat="1" applyFont="1" applyFill="1" applyBorder="1" applyAlignment="1">
      <alignment/>
    </xf>
    <xf numFmtId="1" fontId="5" fillId="5" borderId="28" xfId="0" applyNumberFormat="1" applyFont="1" applyFill="1" applyBorder="1" applyAlignment="1">
      <alignment/>
    </xf>
    <xf numFmtId="164" fontId="3" fillId="5" borderId="1" xfId="0" applyNumberFormat="1" applyFont="1" applyFill="1" applyBorder="1" applyAlignment="1">
      <alignment/>
    </xf>
    <xf numFmtId="164" fontId="3" fillId="5" borderId="29" xfId="0" applyNumberFormat="1" applyFont="1" applyFill="1" applyBorder="1" applyAlignment="1">
      <alignment/>
    </xf>
    <xf numFmtId="1" fontId="3" fillId="5" borderId="10" xfId="0" applyNumberFormat="1" applyFont="1" applyFill="1" applyBorder="1" applyAlignment="1">
      <alignment/>
    </xf>
    <xf numFmtId="1" fontId="5" fillId="5" borderId="4" xfId="0" applyNumberFormat="1" applyFont="1" applyFill="1" applyBorder="1" applyAlignment="1">
      <alignment/>
    </xf>
    <xf numFmtId="164" fontId="3" fillId="5" borderId="19" xfId="0" applyNumberFormat="1" applyFont="1" applyFill="1" applyBorder="1" applyAlignment="1">
      <alignment/>
    </xf>
    <xf numFmtId="0" fontId="1" fillId="2" borderId="34" xfId="0" applyFont="1" applyFill="1" applyBorder="1" applyAlignment="1">
      <alignment/>
    </xf>
    <xf numFmtId="3" fontId="3" fillId="3" borderId="7" xfId="0" applyNumberFormat="1" applyFont="1" applyFill="1" applyBorder="1" applyAlignment="1">
      <alignment horizontal="right"/>
    </xf>
    <xf numFmtId="0" fontId="0" fillId="3" borderId="39" xfId="0" applyFill="1" applyBorder="1" applyAlignment="1">
      <alignment/>
    </xf>
    <xf numFmtId="0" fontId="5" fillId="4" borderId="26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0" fillId="3" borderId="40" xfId="0" applyFill="1" applyBorder="1" applyAlignment="1">
      <alignment/>
    </xf>
    <xf numFmtId="0" fontId="1" fillId="3" borderId="26" xfId="0" applyFont="1" applyFill="1" applyBorder="1" applyAlignment="1">
      <alignment horizontal="center"/>
    </xf>
    <xf numFmtId="0" fontId="0" fillId="3" borderId="41" xfId="0" applyFill="1" applyBorder="1" applyAlignment="1">
      <alignment/>
    </xf>
    <xf numFmtId="3" fontId="2" fillId="3" borderId="21" xfId="0" applyNumberFormat="1" applyFont="1" applyFill="1" applyBorder="1" applyAlignment="1">
      <alignment/>
    </xf>
    <xf numFmtId="3" fontId="2" fillId="3" borderId="28" xfId="0" applyNumberFormat="1" applyFont="1" applyFill="1" applyBorder="1" applyAlignment="1">
      <alignment/>
    </xf>
    <xf numFmtId="3" fontId="3" fillId="3" borderId="30" xfId="0" applyNumberFormat="1" applyFont="1" applyFill="1" applyBorder="1" applyAlignment="1">
      <alignment/>
    </xf>
    <xf numFmtId="176" fontId="3" fillId="3" borderId="29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0" borderId="9" xfId="0" applyFont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left"/>
    </xf>
    <xf numFmtId="0" fontId="13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5" fillId="3" borderId="26" xfId="0" applyFont="1" applyFill="1" applyBorder="1" applyAlignment="1">
      <alignment/>
    </xf>
    <xf numFmtId="0" fontId="5" fillId="3" borderId="26" xfId="0" applyFont="1" applyFill="1" applyBorder="1" applyAlignment="1">
      <alignment horizontal="left"/>
    </xf>
    <xf numFmtId="0" fontId="13" fillId="3" borderId="26" xfId="0" applyFont="1" applyFill="1" applyBorder="1" applyAlignment="1">
      <alignment/>
    </xf>
    <xf numFmtId="0" fontId="5" fillId="3" borderId="26" xfId="0" applyFont="1" applyFill="1" applyBorder="1" applyAlignment="1">
      <alignment horizontal="center"/>
    </xf>
    <xf numFmtId="0" fontId="0" fillId="2" borderId="42" xfId="0" applyFill="1" applyBorder="1" applyAlignment="1">
      <alignment/>
    </xf>
    <xf numFmtId="0" fontId="1" fillId="2" borderId="30" xfId="0" applyFont="1" applyFill="1" applyBorder="1" applyAlignment="1">
      <alignment/>
    </xf>
    <xf numFmtId="1" fontId="3" fillId="5" borderId="43" xfId="0" applyNumberFormat="1" applyFont="1" applyFill="1" applyBorder="1" applyAlignment="1">
      <alignment/>
    </xf>
    <xf numFmtId="1" fontId="5" fillId="5" borderId="6" xfId="0" applyNumberFormat="1" applyFont="1" applyFill="1" applyBorder="1" applyAlignment="1">
      <alignment/>
    </xf>
    <xf numFmtId="164" fontId="3" fillId="5" borderId="3" xfId="0" applyNumberFormat="1" applyFont="1" applyFill="1" applyBorder="1" applyAlignment="1">
      <alignment/>
    </xf>
    <xf numFmtId="1" fontId="5" fillId="5" borderId="21" xfId="0" applyNumberFormat="1" applyFont="1" applyFill="1" applyBorder="1" applyAlignment="1">
      <alignment/>
    </xf>
    <xf numFmtId="164" fontId="3" fillId="5" borderId="23" xfId="0" applyNumberFormat="1" applyFont="1" applyFill="1" applyBorder="1" applyAlignment="1">
      <alignment/>
    </xf>
    <xf numFmtId="1" fontId="3" fillId="5" borderId="32" xfId="0" applyNumberFormat="1" applyFont="1" applyFill="1" applyBorder="1" applyAlignment="1">
      <alignment/>
    </xf>
    <xf numFmtId="0" fontId="6" fillId="2" borderId="11" xfId="0" applyFont="1" applyFill="1" applyBorder="1" applyAlignment="1">
      <alignment/>
    </xf>
    <xf numFmtId="164" fontId="4" fillId="3" borderId="31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164" fontId="4" fillId="3" borderId="24" xfId="0" applyNumberFormat="1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6" fillId="4" borderId="11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0" fillId="4" borderId="9" xfId="0" applyFill="1" applyBorder="1" applyAlignment="1">
      <alignment/>
    </xf>
    <xf numFmtId="0" fontId="1" fillId="4" borderId="11" xfId="0" applyFont="1" applyFill="1" applyBorder="1" applyAlignment="1">
      <alignment/>
    </xf>
    <xf numFmtId="2" fontId="1" fillId="4" borderId="44" xfId="0" applyNumberFormat="1" applyFont="1" applyFill="1" applyBorder="1" applyAlignment="1">
      <alignment/>
    </xf>
    <xf numFmtId="0" fontId="0" fillId="4" borderId="42" xfId="0" applyFill="1" applyBorder="1" applyAlignment="1">
      <alignment/>
    </xf>
    <xf numFmtId="0" fontId="1" fillId="2" borderId="19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45" xfId="0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6" fillId="2" borderId="3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0" fillId="0" borderId="0" xfId="0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1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0.9921875" style="14" customWidth="1"/>
    <col min="2" max="2" width="4.7109375" style="0" customWidth="1"/>
    <col min="3" max="3" width="6.00390625" style="0" customWidth="1"/>
    <col min="4" max="16" width="5.7109375" style="0" customWidth="1"/>
    <col min="17" max="17" width="6.00390625" style="0" customWidth="1"/>
    <col min="18" max="18" width="6.7109375" style="14" customWidth="1"/>
    <col min="19" max="19" width="0.71875" style="0" customWidth="1"/>
    <col min="20" max="20" width="16.140625" style="0" customWidth="1"/>
  </cols>
  <sheetData>
    <row r="1" spans="2:19" ht="18.75" thickBot="1">
      <c r="B1" s="15" t="s">
        <v>6</v>
      </c>
      <c r="C1" s="14"/>
      <c r="F1" s="16"/>
      <c r="G1" s="16"/>
      <c r="H1" s="15"/>
      <c r="I1" s="15"/>
      <c r="J1" s="15"/>
      <c r="K1" s="17"/>
      <c r="L1" s="15"/>
      <c r="M1" s="20"/>
      <c r="O1" s="19"/>
      <c r="P1" s="18"/>
      <c r="Q1" s="19"/>
      <c r="S1" s="14"/>
    </row>
    <row r="2" spans="2:19" ht="15" customHeight="1">
      <c r="B2" s="114" t="s">
        <v>11</v>
      </c>
      <c r="C2" s="115"/>
      <c r="D2" s="116"/>
      <c r="E2" s="116"/>
      <c r="F2" s="117"/>
      <c r="G2" s="117"/>
      <c r="H2" s="117"/>
      <c r="I2" s="117"/>
      <c r="J2" s="117"/>
      <c r="K2" s="118"/>
      <c r="L2" s="117"/>
      <c r="M2" s="119"/>
      <c r="N2" s="116"/>
      <c r="O2" s="120"/>
      <c r="P2" s="117"/>
      <c r="Q2" s="106"/>
      <c r="R2" s="102"/>
      <c r="S2" s="14"/>
    </row>
    <row r="3" spans="2:19" ht="15" customHeight="1">
      <c r="B3" s="121" t="s">
        <v>12</v>
      </c>
      <c r="C3" s="105"/>
      <c r="D3" s="122"/>
      <c r="E3" s="122"/>
      <c r="F3" s="104"/>
      <c r="G3" s="104"/>
      <c r="H3" s="104"/>
      <c r="I3" s="104"/>
      <c r="J3" s="104"/>
      <c r="K3" s="123"/>
      <c r="L3" s="104"/>
      <c r="M3" s="124"/>
      <c r="N3" s="122"/>
      <c r="O3" s="125"/>
      <c r="P3" s="104"/>
      <c r="Q3" s="19"/>
      <c r="R3" s="107"/>
      <c r="S3" s="14"/>
    </row>
    <row r="4" spans="2:19" ht="15" customHeight="1">
      <c r="B4" s="121" t="s">
        <v>13</v>
      </c>
      <c r="C4" s="105"/>
      <c r="D4" s="122"/>
      <c r="E4" s="122"/>
      <c r="F4" s="104"/>
      <c r="G4" s="104"/>
      <c r="H4" s="104"/>
      <c r="I4" s="104"/>
      <c r="J4" s="104"/>
      <c r="K4" s="123"/>
      <c r="L4" s="104"/>
      <c r="M4" s="124"/>
      <c r="N4" s="122"/>
      <c r="O4" s="125"/>
      <c r="P4" s="104"/>
      <c r="Q4" s="19"/>
      <c r="R4" s="107"/>
      <c r="S4" s="14"/>
    </row>
    <row r="5" spans="2:19" ht="15" customHeight="1">
      <c r="B5" s="121" t="s">
        <v>18</v>
      </c>
      <c r="C5" s="105"/>
      <c r="D5" s="122"/>
      <c r="E5" s="122"/>
      <c r="F5" s="104"/>
      <c r="G5" s="104"/>
      <c r="H5" s="104"/>
      <c r="I5" s="104"/>
      <c r="J5" s="104"/>
      <c r="K5" s="123"/>
      <c r="L5" s="104"/>
      <c r="M5" s="124"/>
      <c r="N5" s="122"/>
      <c r="O5" s="125"/>
      <c r="P5" s="104"/>
      <c r="Q5" s="19"/>
      <c r="R5" s="107"/>
      <c r="S5" s="14"/>
    </row>
    <row r="6" spans="2:19" ht="15.75" customHeight="1" thickBot="1">
      <c r="B6" s="126" t="s">
        <v>14</v>
      </c>
      <c r="C6" s="127"/>
      <c r="D6" s="128"/>
      <c r="E6" s="128"/>
      <c r="F6" s="129"/>
      <c r="G6" s="129"/>
      <c r="H6" s="129"/>
      <c r="I6" s="129"/>
      <c r="J6" s="129"/>
      <c r="K6" s="130"/>
      <c r="L6" s="129"/>
      <c r="M6" s="131"/>
      <c r="N6" s="128" t="s">
        <v>17</v>
      </c>
      <c r="O6" s="132"/>
      <c r="P6" s="129"/>
      <c r="Q6" s="108"/>
      <c r="R6" s="109"/>
      <c r="S6" s="14"/>
    </row>
    <row r="7" spans="2:19" ht="15.75" customHeight="1">
      <c r="B7" s="22"/>
      <c r="C7" s="23"/>
      <c r="D7" s="141" t="s">
        <v>7</v>
      </c>
      <c r="E7" s="77"/>
      <c r="F7" s="78"/>
      <c r="G7" s="78"/>
      <c r="H7" s="78"/>
      <c r="I7" s="78"/>
      <c r="J7" s="78"/>
      <c r="K7" s="78"/>
      <c r="L7" s="13"/>
      <c r="M7" s="13"/>
      <c r="N7" s="13"/>
      <c r="O7" s="13"/>
      <c r="P7" s="13"/>
      <c r="Q7" s="13"/>
      <c r="R7" s="133"/>
      <c r="S7" s="14"/>
    </row>
    <row r="8" spans="2:19" ht="12" customHeight="1" thickBot="1">
      <c r="B8" s="82" t="s">
        <v>8</v>
      </c>
      <c r="C8" s="83"/>
      <c r="D8" s="24">
        <v>63</v>
      </c>
      <c r="E8" s="84">
        <v>80</v>
      </c>
      <c r="F8" s="84">
        <v>100</v>
      </c>
      <c r="G8" s="84">
        <v>125</v>
      </c>
      <c r="H8" s="84">
        <v>160</v>
      </c>
      <c r="I8" s="84">
        <v>200</v>
      </c>
      <c r="J8" s="84">
        <v>250</v>
      </c>
      <c r="K8" s="84">
        <v>315</v>
      </c>
      <c r="L8" s="84">
        <v>400</v>
      </c>
      <c r="M8" s="84">
        <v>500</v>
      </c>
      <c r="N8" s="84">
        <v>630</v>
      </c>
      <c r="O8" s="84">
        <v>800</v>
      </c>
      <c r="P8" s="84">
        <v>1000</v>
      </c>
      <c r="Q8" s="100">
        <v>1200</v>
      </c>
      <c r="R8" s="134">
        <v>1400</v>
      </c>
      <c r="S8" s="14"/>
    </row>
    <row r="9" spans="2:19" ht="12" customHeight="1">
      <c r="B9" s="153" t="s">
        <v>9</v>
      </c>
      <c r="C9" s="154"/>
      <c r="D9" s="79">
        <f>((0.1*((0.1*D8)^5.02))/3.53)^(1/1.9)</f>
        <v>19.830040754928135</v>
      </c>
      <c r="E9" s="79">
        <f aca="true" t="shared" si="0" ref="E9:O9">((0.1*((0.1*E8)^5.02))/3.53)^(1/1.9)</f>
        <v>37.276964641575496</v>
      </c>
      <c r="F9" s="79">
        <f t="shared" si="0"/>
        <v>67.2182183584536</v>
      </c>
      <c r="G9" s="79">
        <f t="shared" si="0"/>
        <v>121.20860490463424</v>
      </c>
      <c r="H9" s="79">
        <f t="shared" si="0"/>
        <v>232.6984431342819</v>
      </c>
      <c r="I9" s="79">
        <f t="shared" si="0"/>
        <v>419.60430288970133</v>
      </c>
      <c r="J9" s="79">
        <f t="shared" si="0"/>
        <v>756.6349333156052</v>
      </c>
      <c r="K9" s="80">
        <f t="shared" si="0"/>
        <v>1393.400410101793</v>
      </c>
      <c r="L9" s="80">
        <f t="shared" si="0"/>
        <v>2619.345994335026</v>
      </c>
      <c r="M9" s="80">
        <f t="shared" si="0"/>
        <v>4723.232502873422</v>
      </c>
      <c r="N9" s="80">
        <f t="shared" si="0"/>
        <v>8698.189598080264</v>
      </c>
      <c r="O9" s="81">
        <f t="shared" si="0"/>
        <v>16351.05596103113</v>
      </c>
      <c r="P9" s="81">
        <f>((0.1*((0.1*P8)^5.02))/3.53)^(1/1.9)</f>
        <v>29484.397684946067</v>
      </c>
      <c r="Q9" s="101">
        <f>((0.1*((0.1*Q8)^5.02))/3.53)^(1/1.9)</f>
        <v>47730.660834632385</v>
      </c>
      <c r="R9" s="85">
        <f>((0.1*((0.1*R8)^5.02))/3.53)^(1/1.9)</f>
        <v>71726.21480322164</v>
      </c>
      <c r="S9" s="14"/>
    </row>
    <row r="10" spans="2:18" ht="12" customHeight="1" thickBot="1">
      <c r="B10" s="155" t="s">
        <v>10</v>
      </c>
      <c r="C10" s="156"/>
      <c r="D10" s="144">
        <f>(D9/3600)/((3.14/4)*(D8/1000)^2)</f>
        <v>1.767951514089834</v>
      </c>
      <c r="E10" s="144">
        <f aca="true" t="shared" si="1" ref="E10:J10">(E9/3600)/((3.14/4)*(E8/1000)^2)</f>
        <v>2.0610494427622683</v>
      </c>
      <c r="F10" s="144">
        <f t="shared" si="1"/>
        <v>2.3785639900372817</v>
      </c>
      <c r="G10" s="144">
        <f t="shared" si="1"/>
        <v>2.744993175476501</v>
      </c>
      <c r="H10" s="144">
        <f t="shared" si="1"/>
        <v>3.2164836995516226</v>
      </c>
      <c r="I10" s="144">
        <f t="shared" si="1"/>
        <v>3.7119984332068405</v>
      </c>
      <c r="J10" s="144">
        <f t="shared" si="1"/>
        <v>4.283849587066412</v>
      </c>
      <c r="K10" s="144">
        <f aca="true" t="shared" si="2" ref="K10:R10">(K9/3600)/((3.14/4)*(K8/1000)^2)</f>
        <v>4.969156433348518</v>
      </c>
      <c r="L10" s="144">
        <f t="shared" si="2"/>
        <v>5.7929626555534</v>
      </c>
      <c r="M10" s="144">
        <f t="shared" si="2"/>
        <v>6.6853963239538885</v>
      </c>
      <c r="N10" s="144">
        <f t="shared" si="2"/>
        <v>7.754889493076173</v>
      </c>
      <c r="O10" s="144">
        <f t="shared" si="2"/>
        <v>9.040525456161053</v>
      </c>
      <c r="P10" s="144">
        <f t="shared" si="2"/>
        <v>10.433261742726845</v>
      </c>
      <c r="Q10" s="145">
        <f t="shared" si="2"/>
        <v>11.729048919417016</v>
      </c>
      <c r="R10" s="142">
        <f t="shared" si="2"/>
        <v>12.949401115592392</v>
      </c>
    </row>
    <row r="11" spans="2:20" ht="15.75" customHeight="1">
      <c r="B11" s="67"/>
      <c r="C11" s="146"/>
      <c r="D11" s="147" t="s">
        <v>5</v>
      </c>
      <c r="E11" s="148"/>
      <c r="F11" s="149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1"/>
      <c r="R11" s="152"/>
      <c r="S11" s="171">
        <f>12.43^0.05263</f>
        <v>1.141831488617377</v>
      </c>
      <c r="T11" s="1"/>
    </row>
    <row r="12" spans="2:20" ht="12" customHeight="1" thickBot="1">
      <c r="B12" s="157" t="s">
        <v>16</v>
      </c>
      <c r="C12" s="158" t="s">
        <v>15</v>
      </c>
      <c r="D12" s="68">
        <v>100</v>
      </c>
      <c r="E12" s="69">
        <v>150</v>
      </c>
      <c r="F12" s="69">
        <v>200</v>
      </c>
      <c r="G12" s="68">
        <v>250</v>
      </c>
      <c r="H12" s="70">
        <v>300</v>
      </c>
      <c r="I12" s="68">
        <v>350</v>
      </c>
      <c r="J12" s="70">
        <v>400</v>
      </c>
      <c r="K12" s="68">
        <v>450</v>
      </c>
      <c r="L12" s="68">
        <v>500</v>
      </c>
      <c r="M12" s="70">
        <v>600</v>
      </c>
      <c r="N12" s="68">
        <v>700</v>
      </c>
      <c r="O12" s="70">
        <v>800</v>
      </c>
      <c r="P12" s="68">
        <v>1000</v>
      </c>
      <c r="Q12" s="103">
        <v>1200</v>
      </c>
      <c r="R12" s="143">
        <v>1400</v>
      </c>
      <c r="S12" s="1"/>
      <c r="T12" s="1"/>
    </row>
    <row r="13" spans="2:19" ht="10.5" customHeight="1">
      <c r="B13" s="159"/>
      <c r="C13" s="160" t="s">
        <v>3</v>
      </c>
      <c r="D13" s="25">
        <f>1.3*((B14*D12)^0.625)/((B14+D12)^0.25)</f>
        <v>109.316533982983</v>
      </c>
      <c r="E13" s="25">
        <f>1.3*((B14*E12)^0.625)/((B14+E12)^0.25)</f>
        <v>133.20342354351698</v>
      </c>
      <c r="F13" s="26">
        <f>1.3*((B14*F12)^0.625)/((B14+F12)^0.25)</f>
        <v>152.3374865926096</v>
      </c>
      <c r="G13" s="27">
        <f>1.3*((B14*G12)^0.625)/((B14+G12)^0.25)</f>
        <v>168.51510939176194</v>
      </c>
      <c r="H13" s="27">
        <f>1.3*((B14*H12)^0.625)/((B14+H12)^0.25)</f>
        <v>182.6539795031735</v>
      </c>
      <c r="I13" s="27">
        <f>1.3*((B14*I12)^0.625)/((B14+I12)^0.25)</f>
        <v>195.2912348765577</v>
      </c>
      <c r="J13" s="27">
        <f>1.3*((B14*J12)^0.625)/((B14+J12)^0.25)</f>
        <v>206.77038947943316</v>
      </c>
      <c r="K13" s="87">
        <f>1.3*((B14*K12)^0.625)/((B14+K12)^0.25)</f>
        <v>217.3254067058669</v>
      </c>
      <c r="L13" s="87">
        <f>1.3*((B14*L12)^0.625)/((B14+L12)^0.25)</f>
        <v>227.12335373663427</v>
      </c>
      <c r="M13" s="87">
        <f>1.3*((B14*M12)^0.625)/((B14+M12)^0.25)</f>
        <v>244.9138660185618</v>
      </c>
      <c r="N13" s="87">
        <f>1.3*((B14*N12)^0.625)/((B14+N12)^0.25)</f>
        <v>260.82975327668214</v>
      </c>
      <c r="O13" s="87">
        <f>1.3*((B14*O12)^0.625)/((B14+O12)^0.25)</f>
        <v>275.3049162199397</v>
      </c>
      <c r="P13" s="87">
        <f>1.3*((B14*P12)^0.625)/((B14+P12)^0.25)</f>
        <v>301.01988189574496</v>
      </c>
      <c r="Q13" s="135">
        <f>1.3*((B14*Q12)^0.625)/((B14+Q12)^0.25)</f>
        <v>323.55326971718756</v>
      </c>
      <c r="R13" s="140">
        <f>1.3*((B14*R12)^0.625)/((B14+R12)^0.25)</f>
        <v>343.7562158154676</v>
      </c>
      <c r="S13" s="34"/>
    </row>
    <row r="14" spans="2:18" ht="10.5" customHeight="1">
      <c r="B14" s="161">
        <v>100</v>
      </c>
      <c r="C14" s="162" t="s">
        <v>2</v>
      </c>
      <c r="D14" s="28">
        <f aca="true" t="shared" si="3" ref="D14:R14">(((D13*0.1)^5.02)*0.1/3.53)^0.5263157</f>
        <v>85.0547879095013</v>
      </c>
      <c r="E14" s="28">
        <f t="shared" si="3"/>
        <v>143.37366597795943</v>
      </c>
      <c r="F14" s="29">
        <f t="shared" si="3"/>
        <v>204.40022785596753</v>
      </c>
      <c r="G14" s="30">
        <f t="shared" si="3"/>
        <v>266.8641738349455</v>
      </c>
      <c r="H14" s="30">
        <f t="shared" si="3"/>
        <v>330.170519654274</v>
      </c>
      <c r="I14" s="30">
        <f t="shared" si="3"/>
        <v>394.00432016864727</v>
      </c>
      <c r="J14" s="30">
        <f t="shared" si="3"/>
        <v>458.18404678608186</v>
      </c>
      <c r="K14" s="89">
        <f t="shared" si="3"/>
        <v>522.5982657087538</v>
      </c>
      <c r="L14" s="89">
        <f t="shared" si="3"/>
        <v>587.1751714831662</v>
      </c>
      <c r="M14" s="89">
        <f t="shared" si="3"/>
        <v>716.6395858186869</v>
      </c>
      <c r="N14" s="89">
        <f t="shared" si="3"/>
        <v>846.3419456127602</v>
      </c>
      <c r="O14" s="89">
        <f t="shared" si="3"/>
        <v>976.1606244870053</v>
      </c>
      <c r="P14" s="89">
        <f t="shared" si="3"/>
        <v>1235.9056516370526</v>
      </c>
      <c r="Q14" s="136">
        <f t="shared" si="3"/>
        <v>1495.6050437186582</v>
      </c>
      <c r="R14" s="138">
        <f t="shared" si="3"/>
        <v>1755.1606440535827</v>
      </c>
    </row>
    <row r="15" spans="2:18" ht="10.5" customHeight="1" thickBot="1">
      <c r="B15" s="163"/>
      <c r="C15" s="164" t="s">
        <v>0</v>
      </c>
      <c r="D15" s="31">
        <f>(D14/3600)/((B14/1000)*(D12/1000))</f>
        <v>2.3626329974861466</v>
      </c>
      <c r="E15" s="31">
        <f>(D14/3600)/((B14/1000)*(D12/1000))</f>
        <v>2.3626329974861466</v>
      </c>
      <c r="F15" s="32">
        <f>(F14/3600)/((B14/1000)*(F12/1000))</f>
        <v>2.838892053555104</v>
      </c>
      <c r="G15" s="33">
        <f>(G14/3600)/((B14/1000)*(G12/1000))</f>
        <v>2.96515748705495</v>
      </c>
      <c r="H15" s="33">
        <f>(H14/3600)/((B14/1000)*(H12/1000))</f>
        <v>3.057134441243278</v>
      </c>
      <c r="I15" s="33">
        <f>(I14/3600)/((B14/1000)*(I12/1000))</f>
        <v>3.1270184140368835</v>
      </c>
      <c r="J15" s="33">
        <f>(J14/3600)/((B14/1000)*(J12/1000))</f>
        <v>3.181833658236679</v>
      </c>
      <c r="K15" s="90">
        <f>(K14/3600)/((B14/1000)*(K12/1000))</f>
        <v>3.2259152204244064</v>
      </c>
      <c r="L15" s="90">
        <f>(L14/3600)/((B14/1000)*(L12/1000))</f>
        <v>3.2620842860175894</v>
      </c>
      <c r="M15" s="90">
        <f>(M14/3600)/((B14/1000)*(M12/1000))</f>
        <v>3.3177758602716985</v>
      </c>
      <c r="N15" s="90">
        <f>(N14/3600)/((B14/1000)*(N12/1000))</f>
        <v>3.3584997841776203</v>
      </c>
      <c r="O15" s="90">
        <f>(O14/3600)/((B14/1000)*(O12/1000))</f>
        <v>3.389446612802101</v>
      </c>
      <c r="P15" s="90">
        <f>(P14/3600)/((B14/1000)*(P12/1000))</f>
        <v>3.4330712545473685</v>
      </c>
      <c r="Q15" s="137">
        <f>(Q14/3600)/((B14/1000)*(Q12/1000))</f>
        <v>3.462048712311709</v>
      </c>
      <c r="R15" s="139">
        <f>(R14/3600)/((B14/1000)*(R12/1000))</f>
        <v>3.4824615953444105</v>
      </c>
    </row>
    <row r="16" spans="2:18" ht="10.5" customHeight="1">
      <c r="B16" s="161"/>
      <c r="C16" s="162" t="s">
        <v>3</v>
      </c>
      <c r="D16" s="34">
        <f>1.3*((B17*D12)^0.625)/((B17+D12)^0.25)</f>
        <v>133.20342354351698</v>
      </c>
      <c r="E16" s="34">
        <f>1.3*((B17*E12)^0.625)/((B17+E12)^0.25)</f>
        <v>163.97480097447428</v>
      </c>
      <c r="F16" s="35">
        <f>1.3*((B17*F12)^0.625)/((B17+F12)^0.25)</f>
        <v>188.85440773316796</v>
      </c>
      <c r="G16" s="36">
        <f>1.3*((B17*G12)^0.625)/((B17+G12)^0.25)</f>
        <v>209.98965343878154</v>
      </c>
      <c r="H16" s="36">
        <f>1.3*((B17*H12)^0.625)/((B17+H12)^0.25)</f>
        <v>228.50622988891436</v>
      </c>
      <c r="I16" s="36">
        <f>1.3*((B17*I12)^0.625)/((B17+I12)^0.25)</f>
        <v>245.07579259257395</v>
      </c>
      <c r="J16" s="37">
        <f>1.3*((B17*J12)^0.625)/((B17+J12)^0.25)</f>
        <v>260.1340553559059</v>
      </c>
      <c r="K16" s="41">
        <f>1.3*((B17*K12)^0.625)/((B17+K12)^0.25)</f>
        <v>273.9809692547602</v>
      </c>
      <c r="L16" s="27">
        <f>1.3*((B17*L12)^0.625)/((B17+L12)^0.25)</f>
        <v>286.83246339371</v>
      </c>
      <c r="M16" s="36">
        <f>1.3*((B17*M12)^0.625)/((B17+M12)^0.25)</f>
        <v>310.1555842191497</v>
      </c>
      <c r="N16" s="92">
        <f>1.3*((B17*N12)^0.625)/((B17+N12)^0.25)</f>
        <v>331.0030021609828</v>
      </c>
      <c r="O16" s="92">
        <f>1.3*((B17*O12)^0.625)/((B17+O12)^0.25)</f>
        <v>349.94575505732536</v>
      </c>
      <c r="P16" s="92">
        <f>1.3*((B17*P12)^0.625)/((B17+P12)^0.25)</f>
        <v>383.55348145958976</v>
      </c>
      <c r="Q16" s="93">
        <f>1.3*((B17*Q12)^0.625)/((B17+Q12)^0.25)</f>
        <v>412.9573743299099</v>
      </c>
      <c r="R16" s="88">
        <f>1.3*((B17*R12)^0.625)/((B17+R12)^0.25)</f>
        <v>439.28612583780824</v>
      </c>
    </row>
    <row r="17" spans="2:18" ht="10.5" customHeight="1">
      <c r="B17" s="161">
        <v>150</v>
      </c>
      <c r="C17" s="162" t="s">
        <v>2</v>
      </c>
      <c r="D17" s="28">
        <f aca="true" t="shared" si="4" ref="D17:R17">(((D16*0.1)^5.02)*0.1/3.53)^0.5263157</f>
        <v>143.37366597795943</v>
      </c>
      <c r="E17" s="28">
        <f t="shared" si="4"/>
        <v>248.28491226485394</v>
      </c>
      <c r="F17" s="29">
        <f t="shared" si="4"/>
        <v>360.6147561540501</v>
      </c>
      <c r="G17" s="30">
        <f t="shared" si="4"/>
        <v>477.27347726158024</v>
      </c>
      <c r="H17" s="30">
        <f t="shared" si="4"/>
        <v>596.6682639210509</v>
      </c>
      <c r="I17" s="30">
        <f t="shared" si="4"/>
        <v>717.8921249818326</v>
      </c>
      <c r="J17" s="38">
        <f t="shared" si="4"/>
        <v>840.3906996443234</v>
      </c>
      <c r="K17" s="42">
        <f t="shared" si="4"/>
        <v>963.8065124802403</v>
      </c>
      <c r="L17" s="30">
        <f t="shared" si="4"/>
        <v>1087.8991270055874</v>
      </c>
      <c r="M17" s="30">
        <f t="shared" si="4"/>
        <v>1337.493028358148</v>
      </c>
      <c r="N17" s="89">
        <f t="shared" si="4"/>
        <v>1588.316833087214</v>
      </c>
      <c r="O17" s="89">
        <f t="shared" si="4"/>
        <v>1839.8975174581262</v>
      </c>
      <c r="P17" s="89">
        <f t="shared" si="4"/>
        <v>2344.3150971714267</v>
      </c>
      <c r="Q17" s="94">
        <f t="shared" si="4"/>
        <v>2849.527474750059</v>
      </c>
      <c r="R17" s="94">
        <f t="shared" si="4"/>
        <v>3355.0030244388195</v>
      </c>
    </row>
    <row r="18" spans="2:18" ht="10.5" customHeight="1" thickBot="1">
      <c r="B18" s="163"/>
      <c r="C18" s="164" t="s">
        <v>0</v>
      </c>
      <c r="D18" s="31">
        <f>(D17/3600)/((B17/1000)*(D12/1000))</f>
        <v>2.65506788848073</v>
      </c>
      <c r="E18" s="31">
        <f>(E17/3600)/((B17/1000)*(E12/1000))</f>
        <v>3.065245830430295</v>
      </c>
      <c r="F18" s="32">
        <f>(F17/3600)/((B17/1000)*(F12/1000))</f>
        <v>3.339025519944909</v>
      </c>
      <c r="G18" s="33">
        <f>(G17/3600)/((B17/1000)*(G12/1000))</f>
        <v>3.5353590908265207</v>
      </c>
      <c r="H18" s="39">
        <f>(H17/3600)/((B17/1000)*(H12/1000))</f>
        <v>3.683137431611425</v>
      </c>
      <c r="I18" s="39">
        <f>(I17/3600)/((B17/1000)*(I12/1000))</f>
        <v>3.798371031649908</v>
      </c>
      <c r="J18" s="40">
        <f>(J17/3600)/((B17/1000)*(J12/1000))</f>
        <v>3.890697683538534</v>
      </c>
      <c r="K18" s="43">
        <f>(K17/3600)/((B17/1000)*(K12/1000))</f>
        <v>3.966281944363128</v>
      </c>
      <c r="L18" s="33">
        <f>(L17/3600)/((B17/1000)*(L12/1000))</f>
        <v>4.02925602594662</v>
      </c>
      <c r="M18" s="33">
        <f>(M17/3600)/((B17/1000)*(M12/1000))</f>
        <v>4.128064902339963</v>
      </c>
      <c r="N18" s="95">
        <f>(N17/3600)/((B17/1000)*(N12/1000))</f>
        <v>4.2018963838286085</v>
      </c>
      <c r="O18" s="90">
        <f>(O17/3600)/((B17/1000)*(O12/1000))</f>
        <v>4.25902203115307</v>
      </c>
      <c r="P18" s="90">
        <f>(P17/3600)/((B17/1000)*(P12/1000))</f>
        <v>4.341324254021161</v>
      </c>
      <c r="Q18" s="91">
        <f>(Q17/3600)/((B17/1000)*(Q12/1000))</f>
        <v>4.3974189425155235</v>
      </c>
      <c r="R18" s="91">
        <f>(R17/3600)/((B17/1000)*(R12/1000))</f>
        <v>4.437834688411137</v>
      </c>
    </row>
    <row r="19" spans="2:18" ht="10.5" customHeight="1">
      <c r="B19" s="161"/>
      <c r="C19" s="162" t="s">
        <v>3</v>
      </c>
      <c r="D19" s="34">
        <f>1.3*((B20*D12)^0.625)/((B20+D12)^0.25)</f>
        <v>152.3374865926096</v>
      </c>
      <c r="E19" s="34">
        <f>1.3*((B20*E12)^0.625)/((B20+E12)^0.25)</f>
        <v>188.85440773316796</v>
      </c>
      <c r="F19" s="35">
        <f>1.3*((B20*F12)^0.625)/((B20+F12)^0.25)</f>
        <v>218.63306796596578</v>
      </c>
      <c r="G19" s="37">
        <f>1.3*((B20*G12)^0.625)/((B20+G12)^0.25)</f>
        <v>244.05992674030927</v>
      </c>
      <c r="H19" s="41">
        <f>1.3*((B20*H12)^0.625)/((B20+H12)^0.25)</f>
        <v>266.40684708703407</v>
      </c>
      <c r="I19" s="27">
        <f>1.3*((B20*I12)^0.625)/((B20+I12)^0.25)</f>
        <v>286.443488979839</v>
      </c>
      <c r="J19" s="36">
        <f>1.3*((B20*J12)^0.625)/((B20+J12)^0.25)</f>
        <v>304.67497318521913</v>
      </c>
      <c r="K19" s="36">
        <f>1.3*((B20*K12)^0.625)/((B20+K12)^0.25)</f>
        <v>321.452332603196</v>
      </c>
      <c r="L19" s="36">
        <f>1.3*((B20*L12)^0.625)/((B20+L12)^0.25)</f>
        <v>337.03021878352416</v>
      </c>
      <c r="M19" s="36">
        <f>1.3*((B20*M12)^0.625)/((B20+M12)^0.25)</f>
        <v>365.3079590063468</v>
      </c>
      <c r="N19" s="37">
        <f>1.3*((B20*N12)^0.625)/((B20+N12)^0.25)</f>
        <v>390.58246975311556</v>
      </c>
      <c r="O19" s="97">
        <f>1.3*((B20*O12)^0.625)/((B20+O12)^0.25)</f>
        <v>413.5407789588662</v>
      </c>
      <c r="P19" s="87">
        <f>1.3*((B20*P12)^0.625)/((B20+P12)^0.25)</f>
        <v>454.2467074732684</v>
      </c>
      <c r="Q19" s="93">
        <f>1.3*((B20*Q12)^0.625)/((B20+Q12)^0.25)</f>
        <v>489.8277320371234</v>
      </c>
      <c r="R19" s="88">
        <f>1.3*((B20*R12)^0.625)/((B20+R12)^0.25)</f>
        <v>521.6595065533645</v>
      </c>
    </row>
    <row r="20" spans="2:18" ht="10.5" customHeight="1">
      <c r="B20" s="161">
        <v>200</v>
      </c>
      <c r="C20" s="162" t="s">
        <v>2</v>
      </c>
      <c r="D20" s="28">
        <f aca="true" t="shared" si="5" ref="D20:R20">(((D19*0.1)^5.02)*0.1/3.53)^0.5263157</f>
        <v>204.40022785596753</v>
      </c>
      <c r="E20" s="28">
        <f t="shared" si="5"/>
        <v>360.6147561540501</v>
      </c>
      <c r="F20" s="29">
        <f t="shared" si="5"/>
        <v>530.947483413235</v>
      </c>
      <c r="G20" s="38">
        <f t="shared" si="5"/>
        <v>710.056639389359</v>
      </c>
      <c r="H20" s="42">
        <f t="shared" si="5"/>
        <v>894.9982594715744</v>
      </c>
      <c r="I20" s="30">
        <f t="shared" si="5"/>
        <v>1084.0055594285004</v>
      </c>
      <c r="J20" s="30">
        <f t="shared" si="5"/>
        <v>1275.951527910342</v>
      </c>
      <c r="K20" s="30">
        <f t="shared" si="5"/>
        <v>1470.0829742997537</v>
      </c>
      <c r="L20" s="30">
        <f t="shared" si="5"/>
        <v>1665.8775477939807</v>
      </c>
      <c r="M20" s="30">
        <f t="shared" si="5"/>
        <v>2061.0621790533487</v>
      </c>
      <c r="N20" s="38">
        <f t="shared" si="5"/>
        <v>2459.539402650344</v>
      </c>
      <c r="O20" s="98">
        <f t="shared" si="5"/>
        <v>2860.176041353552</v>
      </c>
      <c r="P20" s="89">
        <f t="shared" si="5"/>
        <v>3665.392475652697</v>
      </c>
      <c r="Q20" s="94">
        <f t="shared" si="5"/>
        <v>4473.563381400553</v>
      </c>
      <c r="R20" s="94">
        <f t="shared" si="5"/>
        <v>5283.219642006315</v>
      </c>
    </row>
    <row r="21" spans="2:18" ht="10.5" customHeight="1" thickBot="1">
      <c r="B21" s="163"/>
      <c r="C21" s="164" t="s">
        <v>0</v>
      </c>
      <c r="D21" s="31">
        <f>(D20/3600)/((B20/1000)*(D12/1000))</f>
        <v>2.838892053555104</v>
      </c>
      <c r="E21" s="31">
        <f>(E20/3600)/((B20/1000)*(E12/1000))</f>
        <v>3.339025519944909</v>
      </c>
      <c r="F21" s="32">
        <f>(F20/3600)/((B20/1000)*(F12/1000))</f>
        <v>3.6871353014807977</v>
      </c>
      <c r="G21" s="40">
        <f>(G20/3600)/((B20/1000)*(G12/1000))</f>
        <v>3.944759107718661</v>
      </c>
      <c r="H21" s="43">
        <f>(H20/3600)/((B20/1000)*(H12/1000))</f>
        <v>4.1435104605165485</v>
      </c>
      <c r="I21" s="33">
        <f>(I20/3600)/((B20/1000)*(I12/1000))</f>
        <v>4.30160936281151</v>
      </c>
      <c r="J21" s="33">
        <f>(J20/3600)/((B20/1000)*(J12/1000))</f>
        <v>4.430387249688687</v>
      </c>
      <c r="K21" s="39">
        <f>(K20/3600)/((B20/1000)*(K12/1000))</f>
        <v>4.537293130554795</v>
      </c>
      <c r="L21" s="39">
        <f>(L20/3600)/((B20/1000)*(L12/1000))</f>
        <v>4.627437632761057</v>
      </c>
      <c r="M21" s="39">
        <f>(M20/3600)/((B20/1000)*(M12/1000))</f>
        <v>4.770977266327196</v>
      </c>
      <c r="N21" s="40">
        <f>(N20/3600)/((B20/1000)*(N12/1000))</f>
        <v>4.880038497322111</v>
      </c>
      <c r="O21" s="99">
        <f>(O20/3600)/((B20/1000)*(O12/1000))</f>
        <v>4.965583405127694</v>
      </c>
      <c r="P21" s="95">
        <f>(P20/3600)/((B20/1000)*(P12/1000))</f>
        <v>5.090822882850968</v>
      </c>
      <c r="Q21" s="96">
        <f>(Q20/3600)/((B20/1000)*(Q12/1000))</f>
        <v>5.177735395139529</v>
      </c>
      <c r="R21" s="91">
        <f>(R20/3600)/((B20/1000)*(R12/1000))</f>
        <v>5.241289327387218</v>
      </c>
    </row>
    <row r="22" spans="2:18" ht="10.5" customHeight="1">
      <c r="B22" s="161"/>
      <c r="C22" s="162" t="s">
        <v>3</v>
      </c>
      <c r="D22" s="34">
        <f>1.3*((B23*D12)^0.625)/((B23+D12)^0.25)</f>
        <v>168.51510939176194</v>
      </c>
      <c r="E22" s="34">
        <f>1.3*((B23*E12)^0.625)/((B23+E12)^0.25)</f>
        <v>209.98965343878154</v>
      </c>
      <c r="F22" s="35">
        <f>1.3*((B23*F12)^0.625)/((B23+F12)^0.25)</f>
        <v>244.05992674030927</v>
      </c>
      <c r="G22" s="41">
        <f>1.3*((B23*G12)^0.625)/((B23+G12)^0.25)</f>
        <v>273.29133495745714</v>
      </c>
      <c r="H22" s="36">
        <f>1.3*((B23*H12)^0.625)/((B23+H12)^0.25)</f>
        <v>299.0652614325461</v>
      </c>
      <c r="I22" s="36">
        <f>1.3*((B23*I12)^0.625)/((B23+I12)^0.25)</f>
        <v>322.22599457757144</v>
      </c>
      <c r="J22" s="37">
        <f>1.3*((B23*J12)^0.625)/((B23+J12)^0.25)</f>
        <v>343.3325769007561</v>
      </c>
      <c r="K22" s="41">
        <f>1.3*((B23*K12)^0.625)/((B23+K12)^0.25)</f>
        <v>362.7765186595441</v>
      </c>
      <c r="L22" s="27">
        <f>1.3*((B23*L12)^0.625)/((B23+L12)^0.25)</f>
        <v>380.8437164815241</v>
      </c>
      <c r="M22" s="36">
        <f>1.3*((B23*M12)^0.625)/((B23+M12)^0.25)</f>
        <v>413.6620289655864</v>
      </c>
      <c r="N22" s="36">
        <f>1.3*((B23*N12)^0.625)/((B23+N12)^0.25)</f>
        <v>443.0076556996554</v>
      </c>
      <c r="O22" s="36">
        <f>1.3*((B23*O12)^0.625)/((B23+O12)^0.25)</f>
        <v>469.6667060742316</v>
      </c>
      <c r="P22" s="36">
        <f>1.3*((B23*P12)^0.625)/((B23+P12)^0.25)</f>
        <v>516.9259736985825</v>
      </c>
      <c r="Q22" s="93">
        <f>1.3*((B23*R12)^0.625)/((B23+R12)^0.25)</f>
        <v>595.1341805554424</v>
      </c>
      <c r="R22" s="88">
        <f>1.3*((B23*R12)^0.625)/((B23+R12)^0.25)</f>
        <v>595.1341805554424</v>
      </c>
    </row>
    <row r="23" spans="2:18" ht="10.5" customHeight="1">
      <c r="B23" s="161">
        <v>250</v>
      </c>
      <c r="C23" s="162" t="s">
        <v>2</v>
      </c>
      <c r="D23" s="28">
        <f aca="true" t="shared" si="6" ref="D23:R23">(((D22*0.1)^5.02)*0.1/3.53)^0.5263157</f>
        <v>266.8641738349455</v>
      </c>
      <c r="E23" s="28">
        <f t="shared" si="6"/>
        <v>477.27347726158024</v>
      </c>
      <c r="F23" s="29">
        <f t="shared" si="6"/>
        <v>710.056639389359</v>
      </c>
      <c r="G23" s="42">
        <f t="shared" si="6"/>
        <v>957.4100424505272</v>
      </c>
      <c r="H23" s="30">
        <f t="shared" si="6"/>
        <v>1214.8152775648493</v>
      </c>
      <c r="I23" s="30">
        <f t="shared" si="6"/>
        <v>1479.4496257004485</v>
      </c>
      <c r="J23" s="38">
        <f t="shared" si="6"/>
        <v>1749.4514782722088</v>
      </c>
      <c r="K23" s="42">
        <f t="shared" si="6"/>
        <v>2023.5410945308408</v>
      </c>
      <c r="L23" s="30">
        <f t="shared" si="6"/>
        <v>2300.809109496588</v>
      </c>
      <c r="M23" s="30">
        <f t="shared" si="6"/>
        <v>2862.392250685777</v>
      </c>
      <c r="N23" s="30">
        <f t="shared" si="6"/>
        <v>3430.6223514210483</v>
      </c>
      <c r="O23" s="30">
        <f t="shared" si="6"/>
        <v>4003.3695776366094</v>
      </c>
      <c r="P23" s="30">
        <f t="shared" si="6"/>
        <v>5157.49928328981</v>
      </c>
      <c r="Q23" s="94">
        <f t="shared" si="6"/>
        <v>7483.425282576442</v>
      </c>
      <c r="R23" s="94">
        <f t="shared" si="6"/>
        <v>7483.425282576442</v>
      </c>
    </row>
    <row r="24" spans="2:18" ht="10.5" customHeight="1" thickBot="1">
      <c r="B24" s="163"/>
      <c r="C24" s="164" t="s">
        <v>0</v>
      </c>
      <c r="D24" s="32">
        <f>(D23/3600)/((B23/1000)*(D12/1000))</f>
        <v>2.96515748705495</v>
      </c>
      <c r="E24" s="33">
        <f>(E23/3600)/((B23/1000)*(E12/1000))</f>
        <v>3.5353590908265207</v>
      </c>
      <c r="F24" s="40">
        <f>(F23/3600)/((B23/1000)*(F12/1000))</f>
        <v>3.944759107718661</v>
      </c>
      <c r="G24" s="43">
        <f>(G23/3600)/((B23/1000)*(G12/1000))</f>
        <v>4.255155744224565</v>
      </c>
      <c r="H24" s="33">
        <f>(H23/3600)/((B23/1000)*(H12/1000))</f>
        <v>4.499315842832775</v>
      </c>
      <c r="I24" s="44">
        <f>(I23/3600)/((B23/1000)*(I12/1000))</f>
        <v>4.696665478414122</v>
      </c>
      <c r="J24" s="40">
        <f>(J23/3600)/((B23/1000)*(J12/1000))</f>
        <v>4.859587439645024</v>
      </c>
      <c r="K24" s="43">
        <f>(K23/3600)/((B23/1000)*(K12/1000))</f>
        <v>4.996397764273681</v>
      </c>
      <c r="L24" s="33">
        <f>(L23/3600)/((B23/1000)*(L12/1000))</f>
        <v>5.11290913221464</v>
      </c>
      <c r="M24" s="33">
        <f>(M23/3600)/((B23/1000)*(M12/1000))</f>
        <v>5.300726390158847</v>
      </c>
      <c r="N24" s="33">
        <f>(N23/3600)/((B23/1000)*(N12/1000))</f>
        <v>5.445432303842934</v>
      </c>
      <c r="O24" s="39">
        <f>(O23/3600)/((B23/1000)*(O12/1000))</f>
        <v>5.56023552449529</v>
      </c>
      <c r="P24" s="39">
        <f>(P23/3600)/((B23/1000)*(P12/1000))</f>
        <v>5.7305547592109</v>
      </c>
      <c r="Q24" s="91">
        <f>(Q23/3600)/((B23/1000)*(Q12/1000))</f>
        <v>6.929097483867077</v>
      </c>
      <c r="R24" s="91">
        <f>(R23/3600)/((B23/1000)*(R12/1000))</f>
        <v>5.939226414743208</v>
      </c>
    </row>
    <row r="25" spans="2:18" ht="10.5" customHeight="1">
      <c r="B25" s="161"/>
      <c r="C25" s="162" t="s">
        <v>3</v>
      </c>
      <c r="D25" s="35">
        <f>1.3*((B26*D12)^0.625)/((B26+D12)^0.25)</f>
        <v>182.6539795031735</v>
      </c>
      <c r="E25" s="37">
        <f>1.3*((B26*E12)^0.625)/((B26+E12)^0.25)</f>
        <v>228.50622988891436</v>
      </c>
      <c r="F25" s="41">
        <f>1.3*((B26*F12)^0.625)/((B26+F12)^0.25)</f>
        <v>266.40684708703407</v>
      </c>
      <c r="G25" s="45">
        <f>1.3*((B26*G12)^0.625)/((B26+G12)^0.25)</f>
        <v>299.0652614325461</v>
      </c>
      <c r="H25" s="37">
        <f>1.3*((B26*H12)^0.625)/((B26+H12)^0.25)</f>
        <v>327.9496019489486</v>
      </c>
      <c r="I25" s="41">
        <f>1.3*((B26*I12)^0.625)/((B26+I12)^0.25)</f>
        <v>353.9633730984957</v>
      </c>
      <c r="J25" s="27">
        <f>1.3*((B26*J12)^0.625)/((B26+J12)^0.25)</f>
        <v>377.7088154663358</v>
      </c>
      <c r="K25" s="36">
        <f>1.3*((B26*K12)^0.625)/((B26+K12)^0.25)</f>
        <v>399.6102706305511</v>
      </c>
      <c r="L25" s="36">
        <f>1.3*((B26*L12)^0.625)/((B26+L12)^0.25)</f>
        <v>419.9793068775629</v>
      </c>
      <c r="M25" s="36">
        <f>1.3*((B26*M12)^0.625)/((B26+M12)^0.25)</f>
        <v>457.012459777829</v>
      </c>
      <c r="N25" s="37">
        <f>1.3*((B26*N12)^0.625)/((B26+N12)^0.25)</f>
        <v>490.1515851851476</v>
      </c>
      <c r="O25" s="41">
        <f>1.3*((B26*O12)^0.625)/((B26+O12)^0.25)</f>
        <v>520.2681107118116</v>
      </c>
      <c r="P25" s="27">
        <f>1.3*((B26*P12)^0.625)/((B26+P12)^0.25)</f>
        <v>573.6649267874199</v>
      </c>
      <c r="Q25" s="62">
        <f>1.3*((B26*Q12)^0.625)/((B26+Q12)^0.25)</f>
        <v>620.3111684382997</v>
      </c>
      <c r="R25" s="88">
        <f>1.3*((B26*R12)^0.625)/((B26+R12)^0.25)</f>
        <v>662.0060043219661</v>
      </c>
    </row>
    <row r="26" spans="2:18" ht="10.5" customHeight="1">
      <c r="B26" s="161">
        <v>300</v>
      </c>
      <c r="C26" s="162" t="s">
        <v>1</v>
      </c>
      <c r="D26" s="29">
        <f aca="true" t="shared" si="7" ref="D26:R26">(((D25*0.1)^5.02)*0.1/3.53)^0.5263157</f>
        <v>330.170519654274</v>
      </c>
      <c r="E26" s="38">
        <f t="shared" si="7"/>
        <v>596.6682639210509</v>
      </c>
      <c r="F26" s="42">
        <f t="shared" si="7"/>
        <v>894.9982594715744</v>
      </c>
      <c r="G26" s="30">
        <f t="shared" si="7"/>
        <v>1214.8152775648493</v>
      </c>
      <c r="H26" s="38">
        <f t="shared" si="7"/>
        <v>1549.8980430915221</v>
      </c>
      <c r="I26" s="42">
        <f t="shared" si="7"/>
        <v>1896.2348317711924</v>
      </c>
      <c r="J26" s="30">
        <f t="shared" si="7"/>
        <v>2251.1078090676465</v>
      </c>
      <c r="K26" s="30">
        <f t="shared" si="7"/>
        <v>2612.6050019257636</v>
      </c>
      <c r="L26" s="30">
        <f t="shared" si="7"/>
        <v>2979.3402332805385</v>
      </c>
      <c r="M26" s="30">
        <f t="shared" si="7"/>
        <v>3724.6523205548847</v>
      </c>
      <c r="N26" s="38">
        <f t="shared" si="7"/>
        <v>4481.382253599216</v>
      </c>
      <c r="O26" s="42">
        <f t="shared" si="7"/>
        <v>5246.06948094215</v>
      </c>
      <c r="P26" s="30">
        <f t="shared" si="7"/>
        <v>6791.120381202551</v>
      </c>
      <c r="Q26" s="60">
        <f t="shared" si="7"/>
        <v>8349.189680481008</v>
      </c>
      <c r="R26" s="94">
        <f t="shared" si="7"/>
        <v>9914.936549930975</v>
      </c>
    </row>
    <row r="27" spans="2:18" ht="10.5" customHeight="1" thickBot="1">
      <c r="B27" s="163"/>
      <c r="C27" s="164" t="s">
        <v>0</v>
      </c>
      <c r="D27" s="32">
        <f>(D26/3600)/((B26/1000)*(D12/1000))</f>
        <v>3.057134441243278</v>
      </c>
      <c r="E27" s="48">
        <f>(E26/3600)/((B26/1000)*(E12/1000))</f>
        <v>3.683137431611425</v>
      </c>
      <c r="F27" s="46">
        <f>(F26/3600)/((B26/1000)*(F12/1000))</f>
        <v>4.1435104605165485</v>
      </c>
      <c r="G27" s="33">
        <f>(G26/3600)/((B26/1000)*(G12/1000))</f>
        <v>4.499315842832775</v>
      </c>
      <c r="H27" s="40">
        <f>(H26/3600)/((B26/1000)*(H12/1000))</f>
        <v>4.783635935467661</v>
      </c>
      <c r="I27" s="43">
        <f>(I26/3600)/((B26/1000)*(I12/1000))</f>
        <v>5.016494263944954</v>
      </c>
      <c r="J27" s="33">
        <f>(J26/3600)/((B26/1000)*(J12/1000))</f>
        <v>5.210897706175108</v>
      </c>
      <c r="K27" s="33">
        <f>(K26/3600)/((B26/1000)*(K12/1000))</f>
        <v>5.375730456637374</v>
      </c>
      <c r="L27" s="33">
        <f>(L26/3600)/((B26/1000)*(L12/1000))</f>
        <v>5.517296728297294</v>
      </c>
      <c r="M27" s="39">
        <f>(M26/3600)/((B26/1000)*(M12/1000))</f>
        <v>5.747920247769884</v>
      </c>
      <c r="N27" s="40">
        <f>(N26/3600)/((B26/1000)*(N12/1000))</f>
        <v>5.927754303702666</v>
      </c>
      <c r="O27" s="43">
        <f>(O26/3600)/((B26/1000)*(O12/1000))</f>
        <v>6.071839677016378</v>
      </c>
      <c r="P27" s="33">
        <f>(P26/3600)/((B26/1000)*(P12/1000))</f>
        <v>6.2880744270393985</v>
      </c>
      <c r="Q27" s="63">
        <f>(Q26/3600)/((B26/1000)*(Q12/1000))</f>
        <v>6.442275988025469</v>
      </c>
      <c r="R27" s="91">
        <f>(R26/3600)/((B26/1000)*(R12/1000))</f>
        <v>6.5574977182083165</v>
      </c>
    </row>
    <row r="28" spans="2:18" ht="10.5" customHeight="1">
      <c r="B28" s="165"/>
      <c r="C28" s="162" t="s">
        <v>3</v>
      </c>
      <c r="D28" s="35">
        <f>1.3*((B29*D12)^0.625)/((B29+D12)^0.25)</f>
        <v>195.2912348765577</v>
      </c>
      <c r="E28" s="37">
        <f>1.3*((B29*E12)^0.625)/((B29+E12)^0.25)</f>
        <v>245.07579259257395</v>
      </c>
      <c r="F28" s="47">
        <f>1.3*((B29*F12)^0.625)/((B29+F12)^0.25)</f>
        <v>286.443488979839</v>
      </c>
      <c r="G28" s="37">
        <f>1.3*((B29*G12)^0.625)/((B29+G12)^0.25)</f>
        <v>322.22599457757144</v>
      </c>
      <c r="H28" s="41">
        <f>1.3*((B29*H12)^0.625)/((B29+H12)^0.25)</f>
        <v>353.9633730984957</v>
      </c>
      <c r="I28" s="45">
        <f>1.3*((B29*I12)^0.625)/((B29+I12)^0.25)</f>
        <v>382.6078689404399</v>
      </c>
      <c r="J28" s="36">
        <f>1.3*((B29*J12)^0.625)/((B29+J12)^0.25)</f>
        <v>408.79733767416496</v>
      </c>
      <c r="K28" s="45">
        <f>1.3*((B29*K12)^0.625)/((B29+K12)^0.25)</f>
        <v>432.98335810679976</v>
      </c>
      <c r="L28" s="45">
        <f>1.3*((B29*L12)^0.625)/((B29+L12)^0.25)</f>
        <v>455.4989721482918</v>
      </c>
      <c r="M28" s="26">
        <f>1.3*((B29*M12)^0.625)/((B29+M12)^0.25)</f>
        <v>496.4774300678081</v>
      </c>
      <c r="N28" s="27">
        <f>1.3*((B29*N12)^0.625)/((B29+N12)^0.25)</f>
        <v>533.1812030741337</v>
      </c>
      <c r="O28" s="36">
        <f>1.3*((B29*O12)^0.625)/((B29+O12)^0.25)</f>
        <v>566.5557633420234</v>
      </c>
      <c r="P28" s="37">
        <f>1.3*((B29*P12)^0.625)/((B29+P12)^0.25)</f>
        <v>625.7522759904784</v>
      </c>
      <c r="Q28" s="65">
        <f>1.3*((B29*Q12)^0.625)/((B29+Q12)^0.25)</f>
        <v>677.4718187185836</v>
      </c>
      <c r="R28" s="88">
        <f>1.3*((B29*R12)^0.625)/((B29+R12)^0.25)</f>
        <v>723.696363178016</v>
      </c>
    </row>
    <row r="29" spans="2:18" ht="10.5" customHeight="1">
      <c r="B29" s="161">
        <v>350</v>
      </c>
      <c r="C29" s="162" t="s">
        <v>1</v>
      </c>
      <c r="D29" s="29">
        <f aca="true" t="shared" si="8" ref="D29:R29">(((D28*0.1)^5.02)*0.1/3.53)^0.5263157</f>
        <v>394.00432016864727</v>
      </c>
      <c r="E29" s="38">
        <f t="shared" si="8"/>
        <v>717.8921249818326</v>
      </c>
      <c r="F29" s="42">
        <f t="shared" si="8"/>
        <v>1084.0055594285004</v>
      </c>
      <c r="G29" s="38">
        <f t="shared" si="8"/>
        <v>1479.4496257004485</v>
      </c>
      <c r="H29" s="42">
        <f t="shared" si="8"/>
        <v>1896.2348317711924</v>
      </c>
      <c r="I29" s="30">
        <f t="shared" si="8"/>
        <v>2329.0754898608598</v>
      </c>
      <c r="J29" s="30">
        <f t="shared" si="8"/>
        <v>2774.310543244511</v>
      </c>
      <c r="K29" s="30">
        <f t="shared" si="8"/>
        <v>3229.3143286394275</v>
      </c>
      <c r="L29" s="30">
        <f t="shared" si="8"/>
        <v>3692.15070362115</v>
      </c>
      <c r="M29" s="29">
        <f t="shared" si="8"/>
        <v>4635.815384793813</v>
      </c>
      <c r="N29" s="30">
        <f t="shared" si="8"/>
        <v>5597.140061390165</v>
      </c>
      <c r="O29" s="30">
        <f t="shared" si="8"/>
        <v>6571.019399663001</v>
      </c>
      <c r="P29" s="38">
        <f t="shared" si="8"/>
        <v>8544.081878040952</v>
      </c>
      <c r="Q29" s="50">
        <f t="shared" si="8"/>
        <v>10538.733356645269</v>
      </c>
      <c r="R29" s="94">
        <f t="shared" si="8"/>
        <v>12546.56274435933</v>
      </c>
    </row>
    <row r="30" spans="2:18" ht="10.5" customHeight="1" thickBot="1">
      <c r="B30" s="163"/>
      <c r="C30" s="164" t="s">
        <v>0</v>
      </c>
      <c r="D30" s="32">
        <f>(D29/3600)/((B29/1000)*(D12/1000))</f>
        <v>3.1270184140368835</v>
      </c>
      <c r="E30" s="48">
        <f>(E29/3600)/((B29/1000)*(E12/1000))</f>
        <v>3.798371031649908</v>
      </c>
      <c r="F30" s="46">
        <f>(F29/3600)/((B29/1000)*(F12/1000))</f>
        <v>4.30160936281151</v>
      </c>
      <c r="G30" s="48">
        <f>(G29/3600)/((B29/1000)*(G12/1000))</f>
        <v>4.696665478414122</v>
      </c>
      <c r="H30" s="46">
        <f>(H29/3600)/((B29/1000)*(H12/1000))</f>
        <v>5.016494263944954</v>
      </c>
      <c r="I30" s="33">
        <f>(I29/3600)/((B29/1000)*(I12/1000))</f>
        <v>5.281350317144808</v>
      </c>
      <c r="J30" s="33">
        <f>(J29/3600)/((B29/1000)*(J12/1000))</f>
        <v>5.504584411199427</v>
      </c>
      <c r="K30" s="39">
        <f>(K29/3600)/((B29/1000)*(K12/1000))</f>
        <v>5.6954397330501365</v>
      </c>
      <c r="L30" s="39">
        <f>(L29/3600)/((B29/1000)*(L12/1000))</f>
        <v>5.860556672414525</v>
      </c>
      <c r="M30" s="31">
        <f>(M29/3600)/((B29/1000)*(M12/1000))</f>
        <v>6.132030932266949</v>
      </c>
      <c r="N30" s="33">
        <f>(N29/3600)/((B29/1000)*(N12/1000))</f>
        <v>6.345963788424225</v>
      </c>
      <c r="O30" s="33">
        <f>(O29/3600)/((B29/1000)*(O12/1000))</f>
        <v>6.518868452046629</v>
      </c>
      <c r="P30" s="40">
        <f>(P29/3600)/((B29/1000)*(P12/1000))</f>
        <v>6.7810173635245645</v>
      </c>
      <c r="Q30" s="51">
        <f>(Q29/3600)/((B29/1000)*(Q12/1000))</f>
        <v>6.970061743813009</v>
      </c>
      <c r="R30" s="91">
        <f>(R29/3600)/((B29/1000)*(R12/1000))</f>
        <v>7.112563914035902</v>
      </c>
    </row>
    <row r="31" spans="2:18" ht="10.5" customHeight="1">
      <c r="B31" s="161"/>
      <c r="C31" s="162" t="s">
        <v>3</v>
      </c>
      <c r="D31" s="35">
        <f>1.3*((B32*D12)^0.625)/((B32+D12)^0.25)</f>
        <v>206.77038947943316</v>
      </c>
      <c r="E31" s="37">
        <f>1.3*((B32*E12)^0.625)/((B32+E12)^0.25)</f>
        <v>260.1340553559059</v>
      </c>
      <c r="F31" s="47">
        <f>1.3*((B32*F12)^0.625)/((B32+F12)^0.25)</f>
        <v>304.67497318521913</v>
      </c>
      <c r="G31" s="37">
        <f>1.3*((B32*G12)^0.625)/((B32+G12)^0.25)</f>
        <v>343.3325769007561</v>
      </c>
      <c r="H31" s="47">
        <f>1.3*((B32*H12)^0.625)/((B32+H12)^0.25)</f>
        <v>377.7088154663358</v>
      </c>
      <c r="I31" s="36">
        <f>1.3*((B32*I12)^0.625)/((B32+I12)^0.25)</f>
        <v>408.79733767416496</v>
      </c>
      <c r="J31" s="37">
        <f>1.3*((B32*J12)^0.625)/((B32+J12)^0.25)</f>
        <v>437.2661359319314</v>
      </c>
      <c r="K31" s="41">
        <f>1.3*((B32*K12)^0.625)/((B32+K12)^0.25)</f>
        <v>463.5898689676515</v>
      </c>
      <c r="L31" s="27">
        <f>1.3*((B32*L12)^0.625)/((B32+L12)^0.25)</f>
        <v>488.1198534806184</v>
      </c>
      <c r="M31" s="36">
        <f>1.3*((B32*M12)^0.625)/((B32+M12)^0.25)</f>
        <v>532.8136941740679</v>
      </c>
      <c r="N31" s="36">
        <f>1.3*((B32*N12)^0.625)/((B32+N12)^0.25)</f>
        <v>572.8869779596782</v>
      </c>
      <c r="O31" s="37">
        <f>1.3*((B32*O12)^0.625)/((B32+O12)^0.25)</f>
        <v>609.3499463704385</v>
      </c>
      <c r="P31" s="41">
        <f>1.3*((B32*P12)^0.625)/((B32+P12)^0.25)</f>
        <v>674.0604375670487</v>
      </c>
      <c r="Q31" s="64">
        <f>1.3*((B32*Q12)^0.625)/((B32+Q12)^0.25)</f>
        <v>730.615918012694</v>
      </c>
      <c r="R31" s="88">
        <f>1.3*((B32*R12)^0.625)/((B32+R12)^0.25)</f>
        <v>781.1649395062309</v>
      </c>
    </row>
    <row r="32" spans="2:18" ht="10.5" customHeight="1">
      <c r="B32" s="161">
        <v>400</v>
      </c>
      <c r="C32" s="162" t="s">
        <v>2</v>
      </c>
      <c r="D32" s="29">
        <f aca="true" t="shared" si="9" ref="D32:R32">(((D31*0.1)^5.02)*0.1/3.53)^0.5263157</f>
        <v>458.18404678608186</v>
      </c>
      <c r="E32" s="38">
        <f t="shared" si="9"/>
        <v>840.3906996443234</v>
      </c>
      <c r="F32" s="42">
        <f t="shared" si="9"/>
        <v>1275.951527910342</v>
      </c>
      <c r="G32" s="38">
        <f t="shared" si="9"/>
        <v>1749.4514782722088</v>
      </c>
      <c r="H32" s="42">
        <f t="shared" si="9"/>
        <v>2251.1078090676465</v>
      </c>
      <c r="I32" s="30">
        <f t="shared" si="9"/>
        <v>2774.310543244511</v>
      </c>
      <c r="J32" s="38">
        <f t="shared" si="9"/>
        <v>3314.395780315113</v>
      </c>
      <c r="K32" s="42">
        <f t="shared" si="9"/>
        <v>3867.963498677488</v>
      </c>
      <c r="L32" s="30">
        <f t="shared" si="9"/>
        <v>4432.46988242182</v>
      </c>
      <c r="M32" s="30">
        <f t="shared" si="9"/>
        <v>5586.952659634767</v>
      </c>
      <c r="N32" s="30">
        <f t="shared" si="9"/>
        <v>6766.8151074212465</v>
      </c>
      <c r="O32" s="38">
        <f t="shared" si="9"/>
        <v>7965.02195058197</v>
      </c>
      <c r="P32" s="42">
        <f t="shared" si="9"/>
        <v>10399.102900790667</v>
      </c>
      <c r="Q32" s="60">
        <f t="shared" si="9"/>
        <v>12866.01029786751</v>
      </c>
      <c r="R32" s="94">
        <f t="shared" si="9"/>
        <v>15353.471430466258</v>
      </c>
    </row>
    <row r="33" spans="2:18" ht="10.5" customHeight="1" thickBot="1">
      <c r="B33" s="163"/>
      <c r="C33" s="164" t="s">
        <v>0</v>
      </c>
      <c r="D33" s="32">
        <f>(D32/3600)/((B32/1000)*(D12/1000))</f>
        <v>3.181833658236679</v>
      </c>
      <c r="E33" s="48">
        <f>(E32/3600)/((B32/1000)*(E12/1000))</f>
        <v>3.890697683538534</v>
      </c>
      <c r="F33" s="46">
        <f>(F32/3600)/((B32/1000)*(F12/1000))</f>
        <v>4.430387249688687</v>
      </c>
      <c r="G33" s="40">
        <f>(G32/3600)/((B32/1000)*(G12/1000))</f>
        <v>4.859587439645024</v>
      </c>
      <c r="H33" s="46">
        <f>(H32/3600)/((B32/1000)*(H12/1000))</f>
        <v>5.210897706175108</v>
      </c>
      <c r="I33" s="33">
        <f>(I32/3600)/((B32/1000)*(I12/1000))</f>
        <v>5.504584411199427</v>
      </c>
      <c r="J33" s="40">
        <f>(J32/3600)/((B32/1000)*(J12/1000))</f>
        <v>5.754159340824847</v>
      </c>
      <c r="K33" s="43">
        <f>(K32/3600)/((B32/1000)*(K12/1000))</f>
        <v>5.969079473267727</v>
      </c>
      <c r="L33" s="33">
        <f>(L32/3600)/((B32/1000)*(L12/1000))</f>
        <v>6.156208170030306</v>
      </c>
      <c r="M33" s="33">
        <f>(M32/3600)/((B32/1000)*(M12/1000))</f>
        <v>6.466380393095795</v>
      </c>
      <c r="N33" s="39">
        <f>(N32/3600)/((B32/1000)*(N12/1000))</f>
        <v>6.713110225616317</v>
      </c>
      <c r="O33" s="40">
        <f>(O32/3600)/((B32/1000)*(O12/1000))</f>
        <v>6.914081554324625</v>
      </c>
      <c r="P33" s="46">
        <f>(P32/3600)/((B32/1000)*(P12/1000))</f>
        <v>7.221599236660185</v>
      </c>
      <c r="Q33" s="63">
        <f>(Q32/3600)/((B32/1000)*(Q12/1000))</f>
        <v>7.44560781126592</v>
      </c>
      <c r="R33" s="91">
        <f>(R32/3600)/((B32/1000)*(R12/1000))</f>
        <v>7.615809241302707</v>
      </c>
    </row>
    <row r="34" spans="2:18" ht="10.5" customHeight="1">
      <c r="B34" s="161"/>
      <c r="C34" s="162" t="s">
        <v>3</v>
      </c>
      <c r="D34" s="71">
        <f>1.3*((B35*D12)^0.625)/((B35+D12)^0.25)</f>
        <v>217.3254067058669</v>
      </c>
      <c r="E34" s="74">
        <f>1.3*((B35*E12)^0.625)/((B35+E12)^0.25)</f>
        <v>273.9809692547602</v>
      </c>
      <c r="F34" s="49">
        <f>1.3*((B35*F12)^0.625)/((B35+F12)^0.25)</f>
        <v>321.452332603196</v>
      </c>
      <c r="G34" s="34">
        <f>1.3*((B35*G12)^0.625)/((B35+G12)^0.25)</f>
        <v>362.7765186595441</v>
      </c>
      <c r="H34" s="36">
        <f>1.3*((B35*H12)^0.625)/((B35+H12)^0.25)</f>
        <v>399.6102706305511</v>
      </c>
      <c r="I34" s="37">
        <f>1.3*((B35*I12)^0.625)/((B35+I12)^0.25)</f>
        <v>432.98335810679976</v>
      </c>
      <c r="J34" s="41">
        <f>1.3*((B35*J12)^0.625)/((B35+J12)^0.25)</f>
        <v>463.5898689676515</v>
      </c>
      <c r="K34" s="36">
        <f>1.3*((B35*K12)^0.625)/((B35+K12)^0.25)</f>
        <v>491.9244029234229</v>
      </c>
      <c r="L34" s="36">
        <f>1.3*((B35*L12)^0.625)/((B35+L12)^0.25)</f>
        <v>518.3540842467472</v>
      </c>
      <c r="M34" s="37">
        <f>1.3*((B35*M12)^0.625)/((B35+M12)^0.25)</f>
        <v>566.5632231995032</v>
      </c>
      <c r="N34" s="41">
        <f>1.3*((B35*N12)^0.625)/((B35+N12)^0.25)</f>
        <v>609.8359019365399</v>
      </c>
      <c r="O34" s="27">
        <f>1.3*((B35*O12)^0.625)/((B35+O12)^0.25)</f>
        <v>649.2394662448997</v>
      </c>
      <c r="P34" s="37">
        <f>1.3*((B35*P12)^0.625)/((B35+P12)^0.25)</f>
        <v>719.2157226375701</v>
      </c>
      <c r="Q34" s="65">
        <f>1.3*((B35*Q12)^0.625)/((B35+Q12)^0.25)</f>
        <v>780.4021660677167</v>
      </c>
      <c r="R34" s="88">
        <f>1.3*((B35*R12)^0.625)/((B35+R12)^0.25)</f>
        <v>835.0995768299151</v>
      </c>
    </row>
    <row r="35" spans="2:18" ht="10.5" customHeight="1">
      <c r="B35" s="161">
        <v>450</v>
      </c>
      <c r="C35" s="162" t="s">
        <v>2</v>
      </c>
      <c r="D35" s="72">
        <f aca="true" t="shared" si="10" ref="D35:R35">(((D34*0.1)^5.02)*0.1/3.53)^0.5263157</f>
        <v>522.5982657087538</v>
      </c>
      <c r="E35" s="75">
        <f t="shared" si="10"/>
        <v>963.8065124802403</v>
      </c>
      <c r="F35" s="50">
        <f t="shared" si="10"/>
        <v>1470.0829742997537</v>
      </c>
      <c r="G35" s="28">
        <f t="shared" si="10"/>
        <v>2023.5410945308408</v>
      </c>
      <c r="H35" s="30">
        <f t="shared" si="10"/>
        <v>2612.6050019257636</v>
      </c>
      <c r="I35" s="38">
        <f t="shared" si="10"/>
        <v>3229.3143286394275</v>
      </c>
      <c r="J35" s="42">
        <f t="shared" si="10"/>
        <v>3867.963498677488</v>
      </c>
      <c r="K35" s="4">
        <f t="shared" si="10"/>
        <v>4524.334362668635</v>
      </c>
      <c r="L35" s="4">
        <f t="shared" si="10"/>
        <v>5195.231061717775</v>
      </c>
      <c r="M35" s="38">
        <f t="shared" si="10"/>
        <v>6571.247999204685</v>
      </c>
      <c r="N35" s="42">
        <f t="shared" si="10"/>
        <v>7981.815833814149</v>
      </c>
      <c r="O35" s="30">
        <f t="shared" si="10"/>
        <v>9417.716558289954</v>
      </c>
      <c r="P35" s="38">
        <f t="shared" si="10"/>
        <v>12342.366318277185</v>
      </c>
      <c r="Q35" s="50">
        <f t="shared" si="10"/>
        <v>15313.892760475055</v>
      </c>
      <c r="R35" s="94">
        <f t="shared" si="10"/>
        <v>18315.373943052207</v>
      </c>
    </row>
    <row r="36" spans="2:18" ht="10.5" customHeight="1" thickBot="1">
      <c r="B36" s="163"/>
      <c r="C36" s="164" t="s">
        <v>0</v>
      </c>
      <c r="D36" s="73">
        <f>(D35/3600)/((B35/1000)*(D12/1000))</f>
        <v>3.2259152204244064</v>
      </c>
      <c r="E36" s="76">
        <f>(E35/3600)/((B35/1000)*(E12/1000))</f>
        <v>3.966281944363128</v>
      </c>
      <c r="F36" s="51">
        <f>(F35/3600)/((B35/1000)*(F12/1000))</f>
        <v>4.537293130554795</v>
      </c>
      <c r="G36" s="31">
        <f>(G35/3600)/((B35/1000)*(G12/1000))</f>
        <v>4.996397764273681</v>
      </c>
      <c r="H36" s="33">
        <f>(H35/3600)/((B35/1000)*(H12/1000))</f>
        <v>5.375730456637374</v>
      </c>
      <c r="I36" s="48">
        <f>(I35/3600)/((B35/1000)*(I12/1000))</f>
        <v>5.6954397330501365</v>
      </c>
      <c r="J36" s="46">
        <f>(J35/3600)/((B35/1000)*(J12/1000))</f>
        <v>5.969079473267727</v>
      </c>
      <c r="K36" s="2">
        <f>(K35/3600)/((B35/1000)*(K12/1000))</f>
        <v>6.206219976225836</v>
      </c>
      <c r="L36" s="2">
        <f>(L35/3600)/((B35/1000)*(L12/1000))</f>
        <v>6.413865508293549</v>
      </c>
      <c r="M36" s="40">
        <f>(M35/3600)/((B35/1000)*(M12/1000))</f>
        <v>6.7605432090583175</v>
      </c>
      <c r="N36" s="46">
        <f>(N35/3600)/((B35/1000)*(N12/1000))</f>
        <v>7.038638301423411</v>
      </c>
      <c r="O36" s="33">
        <f>(O35/3600)/((B35/1000)*(O12/1000))</f>
        <v>7.266756603618791</v>
      </c>
      <c r="P36" s="40">
        <f>(P35/3600)/((B35/1000)*(P12/1000))</f>
        <v>7.618744640911842</v>
      </c>
      <c r="Q36" s="51">
        <f>(Q35/3600)/((B35/1000)*(Q12/1000))</f>
        <v>7.877516852096221</v>
      </c>
      <c r="R36" s="91">
        <f>(R35/3600)/((B35/1000)*(R12/1000))</f>
        <v>8.075561703285805</v>
      </c>
    </row>
    <row r="37" spans="2:18" ht="10.5" customHeight="1">
      <c r="B37" s="161"/>
      <c r="C37" s="162" t="s">
        <v>3</v>
      </c>
      <c r="D37" s="71">
        <f>1.3*((B38*D12)^0.625)/((B38+D12)^0.25)</f>
        <v>227.12335373663427</v>
      </c>
      <c r="E37" s="74">
        <f>1.3*((B38*E12)^0.625)/((B38+E12)^0.25)</f>
        <v>286.83246339371</v>
      </c>
      <c r="F37" s="49">
        <f>1.3*((B38*F12)^0.625)/((B38+F12)^0.25)</f>
        <v>337.03021878352416</v>
      </c>
      <c r="G37" s="34">
        <f>1.3*((B38*G12)^0.625)/((B38+G12)^0.25)</f>
        <v>380.8437164815241</v>
      </c>
      <c r="H37" s="36">
        <f>1.3*((B38*H12)^0.625)/((B38+H12)^0.25)</f>
        <v>419.9793068775629</v>
      </c>
      <c r="I37" s="37">
        <f>1.3*((B38*I12)^0.625)/((B38+I12)^0.25)</f>
        <v>455.4989721482918</v>
      </c>
      <c r="J37" s="47">
        <f>1.3*((B38*J12)^0.625)/((B38+J12)^0.25)</f>
        <v>488.1198534806184</v>
      </c>
      <c r="K37" s="3">
        <f>1.3*((B38*K12)^0.625)/((B38+K12)^0.25)</f>
        <v>518.3540842467472</v>
      </c>
      <c r="L37" s="8">
        <f>1.3*((B38*L12)^0.625)/((B38+L12)^0.25)</f>
        <v>546.582669914914</v>
      </c>
      <c r="M37" s="41">
        <f>1.3*((B38*M12)^0.625)/((B38+M12)^0.25)</f>
        <v>598.130522865092</v>
      </c>
      <c r="N37" s="45">
        <f>1.3*((B38*N12)^0.625)/((B38+N12)^0.25)</f>
        <v>644.4519891551432</v>
      </c>
      <c r="O37" s="37">
        <f>1.3*((B38*O12)^0.625)/((B38+O12)^0.25)</f>
        <v>686.6651538015126</v>
      </c>
      <c r="P37" s="41">
        <f>1.3*((B38*P12)^0.625)/((B38+P12)^0.25)</f>
        <v>761.6874329630485</v>
      </c>
      <c r="Q37" s="64">
        <f>1.3*((B38*Q12)^0.625)/((B38+Q12)^0.25)</f>
        <v>827.3240579311735</v>
      </c>
      <c r="R37" s="88">
        <f>1.3*((B38*R12)^0.625)/((B38+R12)^0.25)</f>
        <v>886.0153113993113</v>
      </c>
    </row>
    <row r="38" spans="2:18" ht="10.5" customHeight="1">
      <c r="B38" s="161">
        <v>500</v>
      </c>
      <c r="C38" s="162" t="s">
        <v>2</v>
      </c>
      <c r="D38" s="72">
        <f aca="true" t="shared" si="11" ref="D38:R38">(((D37*0.1)^5.02)*0.1/3.53)^0.5263157</f>
        <v>587.1751714831662</v>
      </c>
      <c r="E38" s="75">
        <f t="shared" si="11"/>
        <v>1087.8991270055874</v>
      </c>
      <c r="F38" s="50">
        <f t="shared" si="11"/>
        <v>1665.8775477939807</v>
      </c>
      <c r="G38" s="28">
        <f t="shared" si="11"/>
        <v>2300.809109496588</v>
      </c>
      <c r="H38" s="30">
        <f t="shared" si="11"/>
        <v>2979.3402332805385</v>
      </c>
      <c r="I38" s="38">
        <f t="shared" si="11"/>
        <v>3692.15070362115</v>
      </c>
      <c r="J38" s="42">
        <f t="shared" si="11"/>
        <v>4432.46988242182</v>
      </c>
      <c r="K38" s="4">
        <f t="shared" si="11"/>
        <v>5195.231061717775</v>
      </c>
      <c r="L38" s="9">
        <f t="shared" si="11"/>
        <v>5976.553056302238</v>
      </c>
      <c r="M38" s="42">
        <f t="shared" si="11"/>
        <v>7583.383960951092</v>
      </c>
      <c r="N38" s="30">
        <f t="shared" si="11"/>
        <v>9235.342006120756</v>
      </c>
      <c r="O38" s="38">
        <f t="shared" si="11"/>
        <v>10920.806254087875</v>
      </c>
      <c r="P38" s="42">
        <f t="shared" si="11"/>
        <v>14362.610695135281</v>
      </c>
      <c r="Q38" s="60">
        <f t="shared" si="11"/>
        <v>17868.247036959536</v>
      </c>
      <c r="R38" s="94">
        <f t="shared" si="11"/>
        <v>21415.376474352866</v>
      </c>
    </row>
    <row r="39" spans="2:19" ht="10.5" customHeight="1" thickBot="1">
      <c r="B39" s="163"/>
      <c r="C39" s="164" t="s">
        <v>0</v>
      </c>
      <c r="D39" s="73">
        <f>(D38/3600)/((B38/1000)*(D12/1000))</f>
        <v>3.2620842860175894</v>
      </c>
      <c r="E39" s="76">
        <f>(E38/3600)/((B38/1000)*(E12/1000))</f>
        <v>4.02925602594662</v>
      </c>
      <c r="F39" s="51">
        <f>(F38/3600)/((B38/1000)*(F12/1000))</f>
        <v>4.627437632761057</v>
      </c>
      <c r="G39" s="31">
        <f>(G38/3600)/((B38/1000)*(G12/1000))</f>
        <v>5.11290913221464</v>
      </c>
      <c r="H39" s="33">
        <f>(H38/3600)/((B38/1000)*(H12/1000))</f>
        <v>5.517296728297294</v>
      </c>
      <c r="I39" s="40">
        <f>(I38/3600)/((B38/1000)*(I12/1000))</f>
        <v>5.860556672414525</v>
      </c>
      <c r="J39" s="43">
        <f>(J38/3600)/((B38/1000)*(J12/1000))</f>
        <v>6.156208170030306</v>
      </c>
      <c r="K39" s="33">
        <f>(K38/3600)/((B38/1000)*(K12/1000))</f>
        <v>6.413865508293549</v>
      </c>
      <c r="L39" s="40">
        <f>(L38/3600)/((B38/1000)*(L12/1000))</f>
        <v>6.6406145070024865</v>
      </c>
      <c r="M39" s="46">
        <f>(M38/3600)/((B38/1000)*(M12/1000))</f>
        <v>7.0216518156954555</v>
      </c>
      <c r="N39" s="33">
        <f>(N38/3600)/((B38/1000)*(N12/1000))</f>
        <v>7.329636512794251</v>
      </c>
      <c r="O39" s="40">
        <f>(O38/3600)/((B38/1000)*(O12/1000))</f>
        <v>7.583893232005468</v>
      </c>
      <c r="P39" s="46">
        <f>(P38/3600)/((B38/1000)*(P12/1000))</f>
        <v>7.979228163964045</v>
      </c>
      <c r="Q39" s="63">
        <f>(Q38/3600)/((B38/1000)*(Q12/1000))</f>
        <v>8.27233659118497</v>
      </c>
      <c r="R39" s="91">
        <f>(R38/3600)/((B38/1000)*(R12/1000))</f>
        <v>8.498165267600344</v>
      </c>
      <c r="S39" s="1"/>
    </row>
    <row r="40" spans="2:19" ht="10.5" customHeight="1">
      <c r="B40" s="161"/>
      <c r="C40" s="162" t="s">
        <v>3</v>
      </c>
      <c r="D40" s="71">
        <f>1.3*((B41*D12)^0.625)/((B41+D12)^0.25)</f>
        <v>244.9138660185618</v>
      </c>
      <c r="E40" s="74">
        <f>1.3*((B41*E12)^0.625)/((B41+E12)^0.25)</f>
        <v>310.1555842191497</v>
      </c>
      <c r="F40" s="49">
        <f>1.3*((B41*F12)^0.625)/((B41+F12)^0.25)</f>
        <v>365.3079590063468</v>
      </c>
      <c r="G40" s="34">
        <f>1.3*((B41*G12)^0.625)/((B41+G12)^0.25)</f>
        <v>413.6620289655864</v>
      </c>
      <c r="H40" s="37">
        <f>1.3*((B41*H12)^0.625)/((B41+H12)^0.25)</f>
        <v>457.012459777829</v>
      </c>
      <c r="I40" s="41">
        <f>1.3*((B41*I12)^0.625)/((B41+I12)^0.25)</f>
        <v>496.4774300678081</v>
      </c>
      <c r="J40" s="36">
        <f>1.3*((B41*J12)^0.625)/((B41+J12)^0.25)</f>
        <v>532.8136941740679</v>
      </c>
      <c r="K40" s="37">
        <f>1.3*((B41*K12)^0.625)/((B41+K12)^0.25)</f>
        <v>566.5632231995032</v>
      </c>
      <c r="L40" s="41">
        <f>1.3*((B41*L12)^0.625)/((B41+L12)^0.25)</f>
        <v>598.130522865092</v>
      </c>
      <c r="M40" s="45">
        <f>1.3*((B41*M12)^0.625)/((B41+M12)^0.25)</f>
        <v>655.8992038978976</v>
      </c>
      <c r="N40" s="37">
        <f>1.3*((B41*N12)^0.625)/((B41+N12)^0.25)</f>
        <v>707.926746196992</v>
      </c>
      <c r="O40" s="41">
        <f>1.3*((B41*O12)^0.625)/((B41+O12)^0.25)</f>
        <v>755.417630932672</v>
      </c>
      <c r="P40" s="53">
        <f>1.3*((B41*P12)^0.625)/((B41+P12)^0.25)</f>
        <v>839.9586137551263</v>
      </c>
      <c r="Q40" s="65">
        <f>1.3*((B41*Q12)^0.625)/((B41+Q12)^0.25)</f>
        <v>914.0249195556577</v>
      </c>
      <c r="R40" s="88">
        <f>1.3*((B41*R12)^0.625)/((B41+R12)^0.25)</f>
        <v>980.3031703702958</v>
      </c>
      <c r="S40" s="1"/>
    </row>
    <row r="41" spans="2:19" ht="10.5" customHeight="1">
      <c r="B41" s="161">
        <v>600</v>
      </c>
      <c r="C41" s="162" t="s">
        <v>2</v>
      </c>
      <c r="D41" s="72">
        <f aca="true" t="shared" si="12" ref="D41:R41">(((D40*0.1)^5.02)*0.1/3.53)^0.5263157</f>
        <v>716.6395858186869</v>
      </c>
      <c r="E41" s="75">
        <f t="shared" si="12"/>
        <v>1337.493028358148</v>
      </c>
      <c r="F41" s="50">
        <f t="shared" si="12"/>
        <v>2061.0621790533487</v>
      </c>
      <c r="G41" s="28">
        <f t="shared" si="12"/>
        <v>2862.392250685777</v>
      </c>
      <c r="H41" s="38">
        <f t="shared" si="12"/>
        <v>3724.6523205548847</v>
      </c>
      <c r="I41" s="42">
        <f t="shared" si="12"/>
        <v>4635.815384793813</v>
      </c>
      <c r="J41" s="30">
        <f t="shared" si="12"/>
        <v>5586.952659634767</v>
      </c>
      <c r="K41" s="38">
        <f t="shared" si="12"/>
        <v>6571.247999204685</v>
      </c>
      <c r="L41" s="42">
        <f t="shared" si="12"/>
        <v>7583.383960951092</v>
      </c>
      <c r="M41" s="30">
        <f t="shared" si="12"/>
        <v>9675.110428846521</v>
      </c>
      <c r="N41" s="38">
        <f t="shared" si="12"/>
        <v>11837.0892060854</v>
      </c>
      <c r="O41" s="42">
        <f t="shared" si="12"/>
        <v>14052.354435215044</v>
      </c>
      <c r="P41" s="38">
        <f t="shared" si="12"/>
        <v>18598.285152097847</v>
      </c>
      <c r="Q41" s="50">
        <f t="shared" si="12"/>
        <v>23250.83425394064</v>
      </c>
      <c r="R41" s="94">
        <f t="shared" si="12"/>
        <v>27974.658314272943</v>
      </c>
      <c r="S41" s="1"/>
    </row>
    <row r="42" spans="2:19" ht="10.5" customHeight="1" thickBot="1">
      <c r="B42" s="163"/>
      <c r="C42" s="164" t="s">
        <v>0</v>
      </c>
      <c r="D42" s="73">
        <f>(D41/3600)/((B41/1000)*(D12/1000))</f>
        <v>3.3177758602716985</v>
      </c>
      <c r="E42" s="76">
        <f>(E41/3600)/((B41/1000)*(E12/1000))</f>
        <v>4.128064902339963</v>
      </c>
      <c r="F42" s="51">
        <f>(F41/3600)/((B41/1000)*(F12/1000))</f>
        <v>4.770977266327196</v>
      </c>
      <c r="G42" s="31">
        <f>(G41/3600)/((B41/1000)*(G12/1000))</f>
        <v>5.300726390158847</v>
      </c>
      <c r="H42" s="48">
        <f>(H41/3600)/((B41/1000)*(H12/1000))</f>
        <v>5.747920247769884</v>
      </c>
      <c r="I42" s="46">
        <f>(I41/3600)/((B41/1000)*(I12/1000))</f>
        <v>6.132030932266949</v>
      </c>
      <c r="J42" s="33">
        <f>(J41/3600)/((B41/1000)*(J12/1000))</f>
        <v>6.466380393095795</v>
      </c>
      <c r="K42" s="40">
        <f>(K41/3600)/((B41/1000)*(K12/1000))</f>
        <v>6.7605432090583175</v>
      </c>
      <c r="L42" s="46">
        <f>(L41/3600)/((B41/1000)*(L12/1000))</f>
        <v>7.0216518156954555</v>
      </c>
      <c r="M42" s="33">
        <f>(M41/3600)/((B41/1000)*(M12/1000))</f>
        <v>7.465362985221081</v>
      </c>
      <c r="N42" s="40">
        <f>(N41/3600)/((B41/1000)*(N12/1000))</f>
        <v>7.828762702437435</v>
      </c>
      <c r="O42" s="46">
        <f>(O41/3600)/((B41/1000)*(O12/1000))</f>
        <v>8.132149557416113</v>
      </c>
      <c r="P42" s="40">
        <f>(P41/3600)/((B41/1000)*(P12/1000))</f>
        <v>8.610317200045301</v>
      </c>
      <c r="Q42" s="51">
        <f>(Q41/3600)/((B41/1000)*(Q12/1000))</f>
        <v>8.970229264637593</v>
      </c>
      <c r="R42" s="91">
        <f>(R41/3600)/((B41/1000)*(R12/1000))</f>
        <v>9.250879072180206</v>
      </c>
      <c r="S42" s="1"/>
    </row>
    <row r="43" spans="2:19" ht="10.5" customHeight="1">
      <c r="B43" s="161"/>
      <c r="C43" s="162" t="s">
        <v>3</v>
      </c>
      <c r="D43" s="71">
        <f>1.3*((B44*D12)^0.625)/((B44+D12)^0.25)</f>
        <v>260.82975327668214</v>
      </c>
      <c r="E43" s="74">
        <f>1.3*((B44*E12)^0.625)/((B44+E12)^0.25)</f>
        <v>331.0030021609828</v>
      </c>
      <c r="F43" s="49">
        <f>1.3*((B44*F12)^0.625)/((B44+F12)^0.25)</f>
        <v>390.58246975311556</v>
      </c>
      <c r="G43" s="34">
        <f>1.3*((B44*G12)^0.625)/((B44+G12)^0.25)</f>
        <v>443.0076556996554</v>
      </c>
      <c r="H43" s="37">
        <f>1.3*((B44*H12)^0.625)/((B44+H12)^0.25)</f>
        <v>490.1515851851476</v>
      </c>
      <c r="I43" s="47">
        <f>1.3*((B44*I12)^0.625)/((B44+I12)^0.25)</f>
        <v>533.1812030741337</v>
      </c>
      <c r="J43" s="37">
        <f>1.3*((B44*J12)^0.625)/((B44+J12)^0.25)</f>
        <v>572.8869779596782</v>
      </c>
      <c r="K43" s="41">
        <f>1.3*((B44*K12)^0.625)/((B44+K12)^0.25)</f>
        <v>609.8359019365399</v>
      </c>
      <c r="L43" s="36">
        <f>1.3*((B44*L12)^0.625)/((B44+L12)^0.25)</f>
        <v>644.4519891551432</v>
      </c>
      <c r="M43" s="37">
        <f>1.3*((B44*M12)^0.625)/((B44+M12)^0.25)</f>
        <v>707.926746196992</v>
      </c>
      <c r="N43" s="41">
        <f>1.3*((B44*N12)^0.625)/((B44+N12)^0.25)</f>
        <v>765.21573788088</v>
      </c>
      <c r="O43" s="53">
        <f>1.3*((B44*O12)^0.625)/((B44+O12)^0.25)</f>
        <v>817.5946753483297</v>
      </c>
      <c r="P43" s="41">
        <f>1.3*((B44*P12)^0.625)/((B44+P12)^0.25)</f>
        <v>910.9979442965843</v>
      </c>
      <c r="Q43" s="64">
        <f>1.3*((B44*Q12)^0.625)/((B44+Q12)^0.25)</f>
        <v>992.9548601356169</v>
      </c>
      <c r="R43" s="88">
        <f>1.3*((B44*R12)^0.625)/((B44+R12)^0.25)</f>
        <v>1066.362406148267</v>
      </c>
      <c r="S43" s="1"/>
    </row>
    <row r="44" spans="2:19" ht="10.5" customHeight="1">
      <c r="B44" s="161">
        <v>700</v>
      </c>
      <c r="C44" s="162" t="s">
        <v>2</v>
      </c>
      <c r="D44" s="72">
        <f aca="true" t="shared" si="13" ref="D44:R44">(((D43*0.1)^5.02)*0.1/3.53)^0.5263157</f>
        <v>846.3419456127602</v>
      </c>
      <c r="E44" s="75">
        <f t="shared" si="13"/>
        <v>1588.316833087214</v>
      </c>
      <c r="F44" s="50">
        <f t="shared" si="13"/>
        <v>2459.539402650344</v>
      </c>
      <c r="G44" s="28">
        <f t="shared" si="13"/>
        <v>3430.6223514210483</v>
      </c>
      <c r="H44" s="38">
        <f t="shared" si="13"/>
        <v>4481.382253599216</v>
      </c>
      <c r="I44" s="42">
        <f t="shared" si="13"/>
        <v>5597.140061390165</v>
      </c>
      <c r="J44" s="38">
        <f t="shared" si="13"/>
        <v>6766.8151074212465</v>
      </c>
      <c r="K44" s="42">
        <f t="shared" si="13"/>
        <v>7981.815833814149</v>
      </c>
      <c r="L44" s="30">
        <f t="shared" si="13"/>
        <v>9235.342006120756</v>
      </c>
      <c r="M44" s="38">
        <f t="shared" si="13"/>
        <v>11837.0892060854</v>
      </c>
      <c r="N44" s="42">
        <f t="shared" si="13"/>
        <v>14539.061238232069</v>
      </c>
      <c r="O44" s="38">
        <f t="shared" si="13"/>
        <v>17318.404258556</v>
      </c>
      <c r="P44" s="42">
        <f t="shared" si="13"/>
        <v>23047.94559661796</v>
      </c>
      <c r="Q44" s="60">
        <f t="shared" si="13"/>
        <v>28938.694371251153</v>
      </c>
      <c r="R44" s="94">
        <f t="shared" si="13"/>
        <v>34939.684207648716</v>
      </c>
      <c r="S44" s="1"/>
    </row>
    <row r="45" spans="2:19" ht="10.5" customHeight="1" thickBot="1">
      <c r="B45" s="163"/>
      <c r="C45" s="164" t="s">
        <v>0</v>
      </c>
      <c r="D45" s="73">
        <f>(D44/3600)/((B44/1000)*(D12/1000))</f>
        <v>3.3584997841776203</v>
      </c>
      <c r="E45" s="76">
        <f>(E44/3600)/((B44/1000)*(E12/1000))</f>
        <v>4.2018963838286085</v>
      </c>
      <c r="F45" s="52">
        <f>(F44/3600)/((B44/1000)*(F12/1000))</f>
        <v>4.880038497322111</v>
      </c>
      <c r="G45" s="31">
        <f>(G44/3600)/((B44/1000)*(G12/1000))</f>
        <v>5.445432303842934</v>
      </c>
      <c r="H45" s="40">
        <f>(H44/3600)/((B44/1000)*(H12/1000))</f>
        <v>5.927754303702666</v>
      </c>
      <c r="I45" s="43">
        <f>(I44/3600)/((B44/1000)*(I12/1000))</f>
        <v>6.345963788424225</v>
      </c>
      <c r="J45" s="48">
        <f>(J44/3600)/((B44/1000)*(J12/1000))</f>
        <v>6.713110225616317</v>
      </c>
      <c r="K45" s="46">
        <f>(K44/3600)/((B44/1000)*(K12/1000))</f>
        <v>7.038638301423411</v>
      </c>
      <c r="L45" s="33">
        <f>(L44/3600)/((B44/1000)*(L12/1000))</f>
        <v>7.329636512794251</v>
      </c>
      <c r="M45" s="40">
        <f>(M44/3600)/((B44/1000)*(M12/1000))</f>
        <v>7.828762702437435</v>
      </c>
      <c r="N45" s="46">
        <f>(N44/3600)/((B44/1000)*(N12/1000))</f>
        <v>8.242098207614552</v>
      </c>
      <c r="O45" s="40">
        <f>(O44/3600)/((B44/1000)*(O12/1000))</f>
        <v>8.590478302855159</v>
      </c>
      <c r="P45" s="46">
        <f>(P44/3600)/((B44/1000)*(P12/1000))</f>
        <v>9.14601015738808</v>
      </c>
      <c r="Q45" s="63">
        <f>(Q44/3600)/((B44/1000)*(Q12/1000))</f>
        <v>9.569674064567181</v>
      </c>
      <c r="R45" s="91">
        <f>(R44/3600)/((B44/1000)*(R12/1000))</f>
        <v>9.903538607610182</v>
      </c>
      <c r="S45" s="1"/>
    </row>
    <row r="46" spans="2:19" ht="10.5" customHeight="1">
      <c r="B46" s="161"/>
      <c r="C46" s="162" t="s">
        <v>3</v>
      </c>
      <c r="D46" s="71">
        <f>1.3*((B47*D12)^0.625)/((B47+D12)^0.25)</f>
        <v>275.3049162199397</v>
      </c>
      <c r="E46" s="74">
        <f>1.3*((B47*E12)^0.625)/((B47+E12)^0.25)</f>
        <v>349.94575505732536</v>
      </c>
      <c r="F46" s="47">
        <f>1.3*((B47*F12)^0.625)/((B47+F12)^0.25)</f>
        <v>413.5407789588662</v>
      </c>
      <c r="G46" s="53">
        <f>1.3*((B47*G12)^0.625)/((B47+G12)^0.25)</f>
        <v>469.6667060742316</v>
      </c>
      <c r="H46" s="41">
        <f>1.3*((B47*H12)^0.625)/((B47+H12)^0.25)</f>
        <v>520.2681107118116</v>
      </c>
      <c r="I46" s="45">
        <f>1.3*((B47*I12)^0.625)/((B47+I12)^0.25)</f>
        <v>566.5557633420234</v>
      </c>
      <c r="J46" s="37">
        <f>1.3*((B47*J12)^0.625)/((B47+J12)^0.25)</f>
        <v>609.3499463704385</v>
      </c>
      <c r="K46" s="47">
        <f>1.3*((B47*K12)^0.625)/((B47+K12)^0.25)</f>
        <v>649.2394662448997</v>
      </c>
      <c r="L46" s="37">
        <f>1.3*((B47*L12)^0.625)/((B47+L12)^0.25)</f>
        <v>686.6651538015126</v>
      </c>
      <c r="M46" s="41">
        <f>1.3*((B47*M12)^0.625)/((B47+M12)^0.25)</f>
        <v>755.417630932672</v>
      </c>
      <c r="N46" s="53">
        <f>1.3*((B47*N12)^0.625)/((B47+N12)^0.25)</f>
        <v>817.5946753483297</v>
      </c>
      <c r="O46" s="41">
        <f>1.3*((B47*O12)^0.625)/((B47+O12)^0.25)</f>
        <v>874.5322718638625</v>
      </c>
      <c r="P46" s="53">
        <f>1.3*((B47*P12)^0.625)/((B47+P12)^0.25)</f>
        <v>976.2397069612372</v>
      </c>
      <c r="Q46" s="65">
        <f>1.3*((B47*Q12)^0.625)/((B47+Q12)^0.25)</f>
        <v>1065.6273883481354</v>
      </c>
      <c r="R46" s="65">
        <f>1.3*((B47*R12)^0.625)/((B47+R12)^0.25)</f>
        <v>1145.773955919357</v>
      </c>
      <c r="S46" s="1"/>
    </row>
    <row r="47" spans="2:19" ht="10.5" customHeight="1">
      <c r="B47" s="161">
        <v>800</v>
      </c>
      <c r="C47" s="162" t="s">
        <v>2</v>
      </c>
      <c r="D47" s="72">
        <f aca="true" t="shared" si="14" ref="D47:R47">(((D46*0.1)^5.02)*0.1/3.53)^0.5263157</f>
        <v>976.1606244870053</v>
      </c>
      <c r="E47" s="75">
        <f t="shared" si="14"/>
        <v>1839.8975174581262</v>
      </c>
      <c r="F47" s="42">
        <f t="shared" si="14"/>
        <v>2860.176041353552</v>
      </c>
      <c r="G47" s="38">
        <f t="shared" si="14"/>
        <v>4003.3695776366094</v>
      </c>
      <c r="H47" s="42">
        <f t="shared" si="14"/>
        <v>5246.06948094215</v>
      </c>
      <c r="I47" s="30">
        <f t="shared" si="14"/>
        <v>6571.019399663001</v>
      </c>
      <c r="J47" s="38">
        <f t="shared" si="14"/>
        <v>7965.02195058197</v>
      </c>
      <c r="K47" s="42">
        <f t="shared" si="14"/>
        <v>9417.716558289954</v>
      </c>
      <c r="L47" s="38">
        <f t="shared" si="14"/>
        <v>10920.806254087875</v>
      </c>
      <c r="M47" s="42">
        <f t="shared" si="14"/>
        <v>14052.354435215044</v>
      </c>
      <c r="N47" s="38">
        <f t="shared" si="14"/>
        <v>17318.404258556</v>
      </c>
      <c r="O47" s="42">
        <f t="shared" si="14"/>
        <v>20689.841710806035</v>
      </c>
      <c r="P47" s="38">
        <f t="shared" si="14"/>
        <v>27669.32687999728</v>
      </c>
      <c r="Q47" s="50">
        <f t="shared" si="14"/>
        <v>34876.09019421941</v>
      </c>
      <c r="R47" s="50">
        <f t="shared" si="14"/>
        <v>42241.284004267436</v>
      </c>
      <c r="S47" s="1"/>
    </row>
    <row r="48" spans="2:19" ht="10.5" customHeight="1" thickBot="1">
      <c r="B48" s="163"/>
      <c r="C48" s="164" t="s">
        <v>0</v>
      </c>
      <c r="D48" s="73">
        <f>(D47/3600)/((B47/1000)*(D12/1000))</f>
        <v>3.389446612802101</v>
      </c>
      <c r="E48" s="76">
        <f>(E47/3600)/((B47/1000)*(E12/1000))</f>
        <v>4.25902203115307</v>
      </c>
      <c r="F48" s="54">
        <f>(F47/3600)/((B47/1000)*(F12/1000))</f>
        <v>4.965583405127694</v>
      </c>
      <c r="G48" s="55">
        <f>(G47/3600)/((B47/1000)*(G12/1000))</f>
        <v>5.56023552449529</v>
      </c>
      <c r="H48" s="54">
        <f>(H47/3600)/((B47/1000)*(H12/1000))</f>
        <v>6.071839677016378</v>
      </c>
      <c r="I48" s="44">
        <f>(I47/3600)/((B47/1000)*(I12/1000))</f>
        <v>6.518868452046629</v>
      </c>
      <c r="J48" s="40">
        <f>(J47/3600)/((B47/1000)*(J12/1000))</f>
        <v>6.914081554324625</v>
      </c>
      <c r="K48" s="43">
        <f>(K47/3600)/((B47/1000)*(K12/1000))</f>
        <v>7.266756603618791</v>
      </c>
      <c r="L48" s="48">
        <f>(L47/3600)/((B47/1000)*(L12/1000))</f>
        <v>7.583893232005468</v>
      </c>
      <c r="M48" s="54">
        <f>(M47/3600)/((B47/1000)*(M12/1000))</f>
        <v>8.132149557416113</v>
      </c>
      <c r="N48" s="55">
        <f>(N47/3600)/((B47/1000)*(N12/1000))</f>
        <v>8.590478302855159</v>
      </c>
      <c r="O48" s="54">
        <f>(O47/3600)/((B47/1000)*(O12/1000))</f>
        <v>8.979966020315118</v>
      </c>
      <c r="P48" s="40">
        <f>(P47/3600)/((B47/1000)*(P12/1000))</f>
        <v>9.607405166665721</v>
      </c>
      <c r="Q48" s="51">
        <f>(Q47/3600)/((B47/1000)*(Q12/1000))</f>
        <v>10.091461283049599</v>
      </c>
      <c r="R48" s="51">
        <f>(R47/3600)/((B47/1000)*(R12/1000))</f>
        <v>10.476508929629823</v>
      </c>
      <c r="S48" s="1"/>
    </row>
    <row r="49" spans="2:19" ht="10.5" customHeight="1">
      <c r="B49" s="161"/>
      <c r="C49" s="162" t="s">
        <v>3</v>
      </c>
      <c r="D49" s="71">
        <f>1.3*((B50*D12)^0.625)/((B50+D12)^0.25)</f>
        <v>288.6322937519912</v>
      </c>
      <c r="E49" s="74">
        <f>1.3*((B50*E12)^0.625)/((B50+E12)^0.25)</f>
        <v>367.37079902784274</v>
      </c>
      <c r="F49" s="56">
        <f>1.3*((B50*F12)^0.625)/((B50+F12)^0.25)</f>
        <v>434.6508134117341</v>
      </c>
      <c r="G49" s="53">
        <f>1.3*((B50*G12)^0.625)/((B50+G12)^0.25)</f>
        <v>494.17749776530826</v>
      </c>
      <c r="H49" s="56">
        <f>1.3*((B50*H12)^0.625)/((B50+H12)^0.25)</f>
        <v>547.9619385095198</v>
      </c>
      <c r="I49" s="53">
        <f>1.3*((B50*I12)^0.625)/((B50+I12)^0.25)</f>
        <v>597.2552076349858</v>
      </c>
      <c r="J49" s="41">
        <f>1.3*((B50*J12)^0.625)/((B50+J12)^0.25)</f>
        <v>642.9046652063923</v>
      </c>
      <c r="K49" s="36">
        <f>1.3*((B50*K12)^0.625)/((B50+K12)^0.25)</f>
        <v>685.5186896667441</v>
      </c>
      <c r="L49" s="53">
        <f>1.3*((B50*L12)^0.625)/((B50+L12)^0.25)</f>
        <v>725.5530373190879</v>
      </c>
      <c r="M49" s="56">
        <f>1.3*((B50*M12)^0.625)/((B50+M12)^0.25)</f>
        <v>799.2205412611012</v>
      </c>
      <c r="N49" s="53">
        <f>1.3*((B50*N12)^0.625)/((B50+N12)^0.25)</f>
        <v>865.9667162136</v>
      </c>
      <c r="O49" s="56">
        <f>1.3*((B50*O12)^0.625)/((B50+O12)^0.25)</f>
        <v>927.1797379353028</v>
      </c>
      <c r="P49" s="41">
        <f>1.3*((B50*P12)^0.625)/((B50+P12)^0.25)</f>
        <v>1036.708168493495</v>
      </c>
      <c r="Q49" s="64">
        <f>1.3*((B50*Q12)^0.625)/((B50+Q12)^0.25)</f>
        <v>1133.126446399006</v>
      </c>
      <c r="R49" s="64">
        <f>1.3*((B50*R12)^0.625)/((B50+R12)^0.25)</f>
        <v>1219.6718038730792</v>
      </c>
      <c r="S49" s="1"/>
    </row>
    <row r="50" spans="2:19" ht="10.5" customHeight="1">
      <c r="B50" s="161">
        <v>900</v>
      </c>
      <c r="C50" s="162" t="s">
        <v>2</v>
      </c>
      <c r="D50" s="72">
        <f aca="true" t="shared" si="15" ref="D50:R50">(((D49*0.1)^5.02)*0.1/3.53)^0.5263157</f>
        <v>1106.0282443934616</v>
      </c>
      <c r="E50" s="75">
        <f t="shared" si="15"/>
        <v>2091.955092285149</v>
      </c>
      <c r="F50" s="42">
        <f t="shared" si="15"/>
        <v>3262.276478890491</v>
      </c>
      <c r="G50" s="38">
        <f t="shared" si="15"/>
        <v>4579.290672250225</v>
      </c>
      <c r="H50" s="42">
        <f t="shared" si="15"/>
        <v>6016.482491769364</v>
      </c>
      <c r="I50" s="38">
        <f t="shared" si="15"/>
        <v>7554.097989530311</v>
      </c>
      <c r="J50" s="42">
        <f t="shared" si="15"/>
        <v>9176.871458942378</v>
      </c>
      <c r="K50" s="30">
        <f t="shared" si="15"/>
        <v>10872.697438385558</v>
      </c>
      <c r="L50" s="38">
        <f t="shared" si="15"/>
        <v>12631.7880290005</v>
      </c>
      <c r="M50" s="42">
        <f t="shared" si="15"/>
        <v>16308.97078247091</v>
      </c>
      <c r="N50" s="38">
        <f t="shared" si="15"/>
        <v>20158.727781036258</v>
      </c>
      <c r="O50" s="42">
        <f t="shared" si="15"/>
        <v>24145.44243814002</v>
      </c>
      <c r="P50" s="42">
        <f t="shared" si="15"/>
        <v>32430.800496549084</v>
      </c>
      <c r="Q50" s="60">
        <f t="shared" si="15"/>
        <v>41020.47249561425</v>
      </c>
      <c r="R50" s="60">
        <f t="shared" si="15"/>
        <v>49825.825614199486</v>
      </c>
      <c r="S50" s="1"/>
    </row>
    <row r="51" spans="2:19" ht="10.5" customHeight="1" thickBot="1">
      <c r="B51" s="163"/>
      <c r="C51" s="164" t="s">
        <v>0</v>
      </c>
      <c r="D51" s="73">
        <f>(D50/3600)/((B50/1000)*(D12/1000))</f>
        <v>3.413667420967474</v>
      </c>
      <c r="E51" s="76">
        <f>(E50/3600)/((B50/1000)*(E12/1000))</f>
        <v>4.304434346265738</v>
      </c>
      <c r="F51" s="46">
        <f>(F50/3600)/((B50/1000)*(F12/1000))</f>
        <v>5.034377282238411</v>
      </c>
      <c r="G51" s="48">
        <f>(G50/3600)/((B50/1000)*(G12/1000))</f>
        <v>5.653445274382993</v>
      </c>
      <c r="H51" s="46">
        <f>(H50/3600)/((B50/1000)*(H12/1000))</f>
        <v>6.1897968022318555</v>
      </c>
      <c r="I51" s="48">
        <f>(I50/3600)/((B50/1000)*(I12/1000))</f>
        <v>6.661462071896217</v>
      </c>
      <c r="J51" s="46">
        <f>(J50/3600)/((B50/1000)*(J12/1000))</f>
        <v>7.080919335603686</v>
      </c>
      <c r="K51" s="33">
        <f>(K50/3600)/((B50/1000)*(K12/1000))</f>
        <v>7.457268476258956</v>
      </c>
      <c r="L51" s="40">
        <f>(L50/3600)/((B50/1000)*(L12/1000))</f>
        <v>7.797400017901543</v>
      </c>
      <c r="M51" s="46">
        <f>(M50/3600)/((B50/1000)*(M12/1000))</f>
        <v>8.389388262587916</v>
      </c>
      <c r="N51" s="40">
        <f>(N50/3600)/((B50/1000)*(N12/1000))</f>
        <v>8.888327945783182</v>
      </c>
      <c r="O51" s="46">
        <f>(O50/3600)/((B50/1000)*(O12/1000))</f>
        <v>9.315371311010809</v>
      </c>
      <c r="P51" s="46">
        <f>(P50/3600)/((B50/1000)*(P12/1000))</f>
        <v>10.009506326095396</v>
      </c>
      <c r="Q51" s="63">
        <f>(Q50/3600)/((B50/1000)*(Q12/1000))</f>
        <v>10.550533049283501</v>
      </c>
      <c r="R51" s="63">
        <f>(R50/3600)/((B50/1000)*(R12/1000))</f>
        <v>10.984529456393185</v>
      </c>
      <c r="S51" s="1"/>
    </row>
    <row r="52" spans="2:19" ht="10.5" customHeight="1">
      <c r="B52" s="161"/>
      <c r="C52" s="162" t="s">
        <v>3</v>
      </c>
      <c r="D52" s="71">
        <f>1.3*((B53*D12)^0.625)/((B53+D12)^0.25)</f>
        <v>301.01988189574496</v>
      </c>
      <c r="E52" s="74">
        <f>1.3*((B53*E12)^0.625)/((B53+E12)^0.25)</f>
        <v>383.55348145958976</v>
      </c>
      <c r="F52" s="47">
        <f>1.3*((B53*F12)^0.625)/((B53+F12)^0.25)</f>
        <v>454.2467074732684</v>
      </c>
      <c r="G52" s="37">
        <f>1.3*((B53*G12)^0.625)/((B53+G12)^0.25)</f>
        <v>516.9259736985825</v>
      </c>
      <c r="H52" s="47">
        <f>1.3*((B53*H12)^0.625)/((B53+H12)^0.25)</f>
        <v>573.6649267874199</v>
      </c>
      <c r="I52" s="53">
        <f>1.3*((B53*I12)^0.625)/((B53+I12)^0.25)</f>
        <v>625.7522759904784</v>
      </c>
      <c r="J52" s="47">
        <f>1.3*((B53*J12)^0.625)/((B53+J12)^0.25)</f>
        <v>674.0604375670487</v>
      </c>
      <c r="K52" s="37">
        <f>1.3*((B53*K12)^0.625)/((B53+K12)^0.25)</f>
        <v>719.2157226375701</v>
      </c>
      <c r="L52" s="41">
        <f>1.3*((B53*L12)^0.625)/((B53+L12)^0.25)</f>
        <v>761.6874329630485</v>
      </c>
      <c r="M52" s="53">
        <f>1.3*((B53*M12)^0.625)/((B53+M12)^0.25)</f>
        <v>839.9586137551263</v>
      </c>
      <c r="N52" s="41">
        <f>1.3*((B53*N12)^0.625)/((B53+N12)^0.25)</f>
        <v>910.9979442965843</v>
      </c>
      <c r="O52" s="53">
        <f>1.3*((B53*O12)^0.625)/((B53+O12)^0.25)</f>
        <v>976.2397069612372</v>
      </c>
      <c r="P52" s="47">
        <f>1.3*((B53*P12)^0.625)/((B53+P12)^0.25)</f>
        <v>1093.1653398298288</v>
      </c>
      <c r="Q52" s="65">
        <f>1.3*((B53*Q12)^0.625)/((B53+Q12)^0.25)</f>
        <v>1196.2610457301835</v>
      </c>
      <c r="R52" s="65">
        <f>1.3*((B53*R12)^0.625)/((B53+R12)^0.25)</f>
        <v>1288.903978310286</v>
      </c>
      <c r="S52" s="1"/>
    </row>
    <row r="53" spans="2:19" ht="10.5" customHeight="1">
      <c r="B53" s="161">
        <v>1000</v>
      </c>
      <c r="C53" s="162" t="s">
        <v>2</v>
      </c>
      <c r="D53" s="72">
        <f aca="true" t="shared" si="16" ref="D53:R53">(((D52*0.1)^5.02)*0.1/3.53)^0.5263157</f>
        <v>1235.9056516370526</v>
      </c>
      <c r="E53" s="75">
        <f t="shared" si="16"/>
        <v>2344.3150971714267</v>
      </c>
      <c r="F53" s="42">
        <f t="shared" si="16"/>
        <v>3665.392475652697</v>
      </c>
      <c r="G53" s="38">
        <f t="shared" si="16"/>
        <v>5157.49928328981</v>
      </c>
      <c r="H53" s="42">
        <f t="shared" si="16"/>
        <v>6791.120381202551</v>
      </c>
      <c r="I53" s="38">
        <f t="shared" si="16"/>
        <v>8544.081878040952</v>
      </c>
      <c r="J53" s="42">
        <f t="shared" si="16"/>
        <v>10399.102900790667</v>
      </c>
      <c r="K53" s="38">
        <f t="shared" si="16"/>
        <v>12342.366318277185</v>
      </c>
      <c r="L53" s="42">
        <f t="shared" si="16"/>
        <v>14362.610695135281</v>
      </c>
      <c r="M53" s="38">
        <f t="shared" si="16"/>
        <v>18598.285152097847</v>
      </c>
      <c r="N53" s="42">
        <f t="shared" si="16"/>
        <v>23047.94559661796</v>
      </c>
      <c r="O53" s="38">
        <f t="shared" si="16"/>
        <v>27669.32687999728</v>
      </c>
      <c r="P53" s="42">
        <f t="shared" si="16"/>
        <v>37308.13846841528</v>
      </c>
      <c r="Q53" s="50">
        <f t="shared" si="16"/>
        <v>47338.64757980915</v>
      </c>
      <c r="R53" s="50">
        <f t="shared" si="16"/>
        <v>57650.85913596879</v>
      </c>
      <c r="S53" s="1"/>
    </row>
    <row r="54" spans="2:19" ht="10.5" customHeight="1" thickBot="1">
      <c r="B54" s="163"/>
      <c r="C54" s="164" t="s">
        <v>0</v>
      </c>
      <c r="D54" s="73">
        <f>(D53/3600)/((B53/1000)*(D12/1000))</f>
        <v>3.4330712545473685</v>
      </c>
      <c r="E54" s="76">
        <f>(E53/3600)/((B53/1000)*(E12/1000))</f>
        <v>4.341324254021161</v>
      </c>
      <c r="F54" s="46">
        <f>(F53/3600)/((B53/1000)*(F12/1000))</f>
        <v>5.090822882850968</v>
      </c>
      <c r="G54" s="40">
        <f>(G53/3600)/((B53/1000)*(G12/1000))</f>
        <v>5.7305547592109</v>
      </c>
      <c r="H54" s="46">
        <f>(H53/3600)/((B53/1000)*(H12/1000))</f>
        <v>6.2880744270393985</v>
      </c>
      <c r="I54" s="40">
        <f>(I53/3600)/((B53/1000)*(I12/1000))</f>
        <v>6.7810173635245645</v>
      </c>
      <c r="J54" s="43">
        <f>(J53/3600)/((B53/1000)*(J12/1000))</f>
        <v>7.221599236660185</v>
      </c>
      <c r="K54" s="48">
        <f>(K53/3600)/((B53/1000)*(K12/1000))</f>
        <v>7.618744640911842</v>
      </c>
      <c r="L54" s="46">
        <f>(L53/3600)/((B53/1000)*(L12/1000))</f>
        <v>7.979228163964045</v>
      </c>
      <c r="M54" s="40">
        <f>(M53/3600)/((B53/1000)*(M12/1000))</f>
        <v>8.610317200045301</v>
      </c>
      <c r="N54" s="46">
        <f>(N53/3600)/((B53/1000)*(N12/1000))</f>
        <v>9.14601015738808</v>
      </c>
      <c r="O54" s="40">
        <f>(O53/3600)/((B53/1000)*(O12/1000))</f>
        <v>9.607405166665721</v>
      </c>
      <c r="P54" s="46">
        <f>(P53/3600)/((B53/1000)*(P12/1000))</f>
        <v>10.363371796782022</v>
      </c>
      <c r="Q54" s="51">
        <f>(Q53/3600)/((B53/1000)*(Q12/1000))</f>
        <v>10.95802027310397</v>
      </c>
      <c r="R54" s="51">
        <f>(R53/3600)/((B53/1000)*(R12/1000))</f>
        <v>11.438662526977936</v>
      </c>
      <c r="S54" s="1"/>
    </row>
    <row r="55" spans="2:19" ht="10.5" customHeight="1">
      <c r="B55" s="166"/>
      <c r="C55" s="162" t="s">
        <v>3</v>
      </c>
      <c r="D55" s="71">
        <f>1.3*((B56*D12)^0.625)/((B56+D12)^0.25)</f>
        <v>323.55326971718756</v>
      </c>
      <c r="E55" s="74">
        <f>1.3*((B56*E12)^0.625)/((B56+E12)^0.25)</f>
        <v>412.9573743299099</v>
      </c>
      <c r="F55" s="49">
        <f>1.3*((B56*F12)^0.625)/((B56+F12)^0.25)</f>
        <v>489.8277320371234</v>
      </c>
      <c r="G55" s="34">
        <f>1.3*((B56*G12)^0.625)/((B56+G12)^0.25)</f>
        <v>558.2158143289713</v>
      </c>
      <c r="H55" s="37">
        <f>1.3*((B56*H12)^0.625)/((B56+H12)^0.25)</f>
        <v>620.3111684382997</v>
      </c>
      <c r="I55" s="47">
        <f>1.3*((B56*I12)^0.625)/((B56+I12)^0.25)</f>
        <v>677.4718187185836</v>
      </c>
      <c r="J55" s="45">
        <f>1.3*((B56*J12)^0.625)/((B56+J12)^0.25)</f>
        <v>730.615918012694</v>
      </c>
      <c r="K55" s="37">
        <f>1.3*((B56*K12)^0.625)/((B56+K12)^0.25)</f>
        <v>780.4021660677167</v>
      </c>
      <c r="L55" s="47">
        <f>1.3*((B56*L12)^0.625)/((B56+L12)^0.25)</f>
        <v>827.3240579311735</v>
      </c>
      <c r="M55" s="47">
        <f>1.3*((B56*M12)^0.625)/((B56+M12)^0.25)</f>
        <v>914.0249195556577</v>
      </c>
      <c r="N55" s="37">
        <f>1.3*((B56*N12)^0.625)/((B56+N12)^0.25)</f>
        <v>992.9548601356169</v>
      </c>
      <c r="O55" s="41">
        <f>1.3*((B56*O12)^0.625)/((B56+O12)^0.25)</f>
        <v>1065.6273883481354</v>
      </c>
      <c r="P55" s="53">
        <f>1.3*((B56*P12)^0.625)/((B56+P12)^0.25)</f>
        <v>1196.2610457301835</v>
      </c>
      <c r="Q55" s="49">
        <f>1.3*((B56*Q12)^0.625)/((B56+Q12)^0.25)</f>
        <v>1311.7984077957935</v>
      </c>
      <c r="R55" s="49">
        <f>1.3*((B56*R12)^0.625)/((B56+R12)^0.25)</f>
        <v>1415.8534923939822</v>
      </c>
      <c r="S55" s="1"/>
    </row>
    <row r="56" spans="2:19" ht="10.5" customHeight="1">
      <c r="B56" s="161">
        <v>1200</v>
      </c>
      <c r="C56" s="162" t="s">
        <v>2</v>
      </c>
      <c r="D56" s="72">
        <f aca="true" t="shared" si="17" ref="D56:R56">(((D55*0.1)^5.02)*0.1/3.53)^0.5263157</f>
        <v>1495.6050437186582</v>
      </c>
      <c r="E56" s="75">
        <f t="shared" si="17"/>
        <v>2849.527474750059</v>
      </c>
      <c r="F56" s="50">
        <f t="shared" si="17"/>
        <v>4473.563381400553</v>
      </c>
      <c r="G56" s="28">
        <f t="shared" si="17"/>
        <v>6318.532228166978</v>
      </c>
      <c r="H56" s="38">
        <f t="shared" si="17"/>
        <v>8349.189680481008</v>
      </c>
      <c r="I56" s="42">
        <f t="shared" si="17"/>
        <v>10538.733356645269</v>
      </c>
      <c r="J56" s="30">
        <f t="shared" si="17"/>
        <v>12866.01029786751</v>
      </c>
      <c r="K56" s="38">
        <f t="shared" si="17"/>
        <v>15313.892760475055</v>
      </c>
      <c r="L56" s="42">
        <f t="shared" si="17"/>
        <v>17868.247036959536</v>
      </c>
      <c r="M56" s="42">
        <f t="shared" si="17"/>
        <v>23250.83425394064</v>
      </c>
      <c r="N56" s="38">
        <f t="shared" si="17"/>
        <v>28938.694371251153</v>
      </c>
      <c r="O56" s="42">
        <f t="shared" si="17"/>
        <v>34876.09019421941</v>
      </c>
      <c r="P56" s="38">
        <f t="shared" si="17"/>
        <v>47338.64757980915</v>
      </c>
      <c r="Q56" s="50">
        <f t="shared" si="17"/>
        <v>60396.07716624948</v>
      </c>
      <c r="R56" s="50">
        <f t="shared" si="17"/>
        <v>73892.05098713707</v>
      </c>
      <c r="S56" s="1"/>
    </row>
    <row r="57" spans="2:19" ht="10.5" customHeight="1" thickBot="1">
      <c r="B57" s="163"/>
      <c r="C57" s="164" t="s">
        <v>0</v>
      </c>
      <c r="D57" s="73">
        <f>(D56/3600)/((B56/1000)*(D12/1000))</f>
        <v>3.462048712311709</v>
      </c>
      <c r="E57" s="76">
        <f>(E56/3600)/((B56/1000)*(E12/1000))</f>
        <v>4.3974189425155235</v>
      </c>
      <c r="F57" s="51">
        <f>(F56/3600)/((B56/1000)*(F12/1000))</f>
        <v>5.177735395139529</v>
      </c>
      <c r="G57" s="31">
        <f>(G56/3600)/((B56/1000)*(G12/1000))</f>
        <v>5.850492803858313</v>
      </c>
      <c r="H57" s="48">
        <f>(H56/3600)/((B56/1000)*(H12/1000))</f>
        <v>6.442275988025469</v>
      </c>
      <c r="I57" s="46">
        <f>(I56/3600)/((B56/1000)*(I12/1000))</f>
        <v>6.970061743813009</v>
      </c>
      <c r="J57" s="33">
        <f>(J56/3600)/((B56/1000)*(J12/1000))</f>
        <v>7.44560781126592</v>
      </c>
      <c r="K57" s="40">
        <f>(K56/3600)/((B56/1000)*(K12/1000))</f>
        <v>7.877516852096221</v>
      </c>
      <c r="L57" s="46">
        <f>(L56/3600)/((B56/1000)*(L12/1000))</f>
        <v>8.27233659118497</v>
      </c>
      <c r="M57" s="46">
        <f>(M56/3600)/((B56/1000)*(M12/1000))</f>
        <v>8.970229264637593</v>
      </c>
      <c r="N57" s="48">
        <f>(N56/3600)/((B56/1000)*(N12/1000))</f>
        <v>9.569674064567181</v>
      </c>
      <c r="O57" s="46">
        <f>(O56/3600)/((B56/1000)*(O12/1000))</f>
        <v>10.091461283049599</v>
      </c>
      <c r="P57" s="40">
        <f>(P56/3600)/((P14/1000)*(P12/1000))</f>
        <v>10.639666798438109</v>
      </c>
      <c r="Q57" s="51">
        <f>(Q56/3600)/((B56/1000)*(Q12/1000))</f>
        <v>11.650477848427755</v>
      </c>
      <c r="R57" s="51">
        <f>(R56/3600)/((B56/1000)*(R12/1000))</f>
        <v>12.21760102300547</v>
      </c>
      <c r="S57" s="1"/>
    </row>
    <row r="58" spans="2:19" ht="10.5" customHeight="1">
      <c r="B58" s="165"/>
      <c r="C58" s="162" t="s">
        <v>3</v>
      </c>
      <c r="D58" s="71">
        <f>1.3*((B59*D12)^0.625)/((B59+D12)^0.25)</f>
        <v>343.7562158154676</v>
      </c>
      <c r="E58" s="74">
        <f>1.3*((B59*E12)^0.625)/((B59+E12)^0.25)</f>
        <v>439.28612583780824</v>
      </c>
      <c r="F58" s="49">
        <f>1.3*((B59*F12)^0.625)/((B59+F12)^0.25)</f>
        <v>521.6595065533645</v>
      </c>
      <c r="G58" s="34">
        <f>1.3*((B59*G12)^0.625)/((B59+G12)^0.25)</f>
        <v>595.1341805554424</v>
      </c>
      <c r="H58" s="37">
        <f>1.3*((B59*H12)^0.625)/((B59+H12)^0.25)</f>
        <v>662.0060043219661</v>
      </c>
      <c r="I58" s="47">
        <f>1.3*((B59*I12)^0.625)/((B59+I12)^0.25)</f>
        <v>723.696363178016</v>
      </c>
      <c r="J58" s="37">
        <f>1.3*((B59*J12)^0.625)/((B59+J12)^0.25)</f>
        <v>781.1649395062309</v>
      </c>
      <c r="K58" s="41">
        <f>1.3*((B59*K12)^0.625)/((B59+K12)^0.25)</f>
        <v>835.0995768299151</v>
      </c>
      <c r="L58" s="37">
        <f>1.3*((B59*L12)^0.625)/((B59+L12)^0.25)</f>
        <v>886.0153113993113</v>
      </c>
      <c r="M58" s="47">
        <f>1.3*((B59*M12)^0.625)/((B59+M12)^0.25)</f>
        <v>980.3031703702958</v>
      </c>
      <c r="N58" s="37">
        <f>1.3*((B59*N12)^0.625)/((B59+N12)^0.25)</f>
        <v>1066.362406148267</v>
      </c>
      <c r="O58" s="47">
        <f>1.3*((B59*O12)^0.625)/((B59+O12)^0.25)</f>
        <v>1145.773955919357</v>
      </c>
      <c r="P58" s="41">
        <f>1.3*((B59*P12)^0.625)/((B59+P12)^0.25)</f>
        <v>1288.903978310286</v>
      </c>
      <c r="Q58" s="64">
        <f>1.3*((B59*Q12)^0.625)/((B59+Q12)^0.25)</f>
        <v>1415.8534923939822</v>
      </c>
      <c r="R58" s="64">
        <f>1.3*((B59*R12)^0.625)/((B59+R12)^0.25)</f>
        <v>1530.4314757617612</v>
      </c>
      <c r="S58" s="1"/>
    </row>
    <row r="59" spans="2:19" ht="10.5" customHeight="1">
      <c r="B59" s="161">
        <v>1400</v>
      </c>
      <c r="C59" s="162" t="s">
        <v>2</v>
      </c>
      <c r="D59" s="72">
        <f aca="true" t="shared" si="18" ref="D59:R59">(((D58*0.1)^5.02)*0.1/3.53)^0.5263157</f>
        <v>1755.1606440535827</v>
      </c>
      <c r="E59" s="75">
        <f t="shared" si="18"/>
        <v>3355.0030244388195</v>
      </c>
      <c r="F59" s="50">
        <f t="shared" si="18"/>
        <v>5283.219642006315</v>
      </c>
      <c r="G59" s="28">
        <f t="shared" si="18"/>
        <v>7483.425282576442</v>
      </c>
      <c r="H59" s="38">
        <f t="shared" si="18"/>
        <v>9914.936549930975</v>
      </c>
      <c r="I59" s="42">
        <f t="shared" si="18"/>
        <v>12546.56274435933</v>
      </c>
      <c r="J59" s="38">
        <f t="shared" si="18"/>
        <v>15353.471430466258</v>
      </c>
      <c r="K59" s="6">
        <f t="shared" si="18"/>
        <v>18315.373943052207</v>
      </c>
      <c r="L59" s="9">
        <f t="shared" si="18"/>
        <v>21415.376474352866</v>
      </c>
      <c r="M59" s="42">
        <f t="shared" si="18"/>
        <v>27974.658314272943</v>
      </c>
      <c r="N59" s="38">
        <f t="shared" si="18"/>
        <v>34939.684207648716</v>
      </c>
      <c r="O59" s="42">
        <f t="shared" si="18"/>
        <v>42241.284004267436</v>
      </c>
      <c r="P59" s="42">
        <f t="shared" si="18"/>
        <v>57650.85913596879</v>
      </c>
      <c r="Q59" s="60">
        <f t="shared" si="18"/>
        <v>73892.05098713707</v>
      </c>
      <c r="R59" s="111">
        <f t="shared" si="18"/>
        <v>90758.88806922684</v>
      </c>
      <c r="S59" s="1"/>
    </row>
    <row r="60" spans="2:19" ht="10.5" customHeight="1" thickBot="1">
      <c r="B60" s="163"/>
      <c r="C60" s="164" t="s">
        <v>0</v>
      </c>
      <c r="D60" s="73">
        <f>(D59/3600)/((B59/1000)*(D12/1000))</f>
        <v>3.4824615953444105</v>
      </c>
      <c r="E60" s="76">
        <f>(E59/3600)/((B59/1000)*(E12/1000))</f>
        <v>4.437834688411137</v>
      </c>
      <c r="F60" s="51">
        <f>(F59/3600)/((B59/1000)*(F12/1000))</f>
        <v>5.241289327387218</v>
      </c>
      <c r="G60" s="31">
        <f>(G59/3600)/((B59/1000)*(H12/1000))</f>
        <v>4.949355345619341</v>
      </c>
      <c r="H60" s="48">
        <f>(H59/3600)/((B59/1000)*(H12/1000))</f>
        <v>6.5574977182083165</v>
      </c>
      <c r="I60" s="46">
        <f>(I59/3600)/((B59/1000)*(I12/1000))</f>
        <v>7.112563914035902</v>
      </c>
      <c r="J60" s="48">
        <f>(J59/3600)/((B59/1000)*(J12/1000))</f>
        <v>7.615809241302707</v>
      </c>
      <c r="K60" s="11">
        <f>(K59/3600)/((B59/1000)*(K12/1000))</f>
        <v>8.075561703285805</v>
      </c>
      <c r="L60" s="10">
        <f>(L59/3600)/((B59/1000)*(L12/1000))</f>
        <v>8.498165267600344</v>
      </c>
      <c r="M60" s="46">
        <f>(M59/3600)/((B59/1000)*(M12/1000))</f>
        <v>9.250879072180206</v>
      </c>
      <c r="N60" s="40">
        <f>(N59/3600)/((B59/1000)*(N12/1000))</f>
        <v>9.903538607610182</v>
      </c>
      <c r="O60" s="46">
        <f>(O59/3600)/((B59/1000)*(O12/1000))</f>
        <v>10.476508929629823</v>
      </c>
      <c r="P60" s="46">
        <f>(P59/3600)/((B59/1000)*(P12/1000))</f>
        <v>11.438662526977936</v>
      </c>
      <c r="Q60" s="61">
        <f>(Q59/3600)/((B59/1000)*(Q12/1000))</f>
        <v>12.21760102300547</v>
      </c>
      <c r="R60" s="113">
        <f>(R59/3600)/((B59/1000)*(R12/1000))</f>
        <v>12.8626542048224</v>
      </c>
      <c r="S60" s="1"/>
    </row>
    <row r="61" spans="2:19" ht="10.5" customHeight="1">
      <c r="B61" s="161"/>
      <c r="C61" s="162" t="s">
        <v>3</v>
      </c>
      <c r="D61" s="35">
        <f>1.3*((B62*D12)^0.625)/((B62+D12)^0.25)</f>
        <v>362.1646946068167</v>
      </c>
      <c r="E61" s="37">
        <f>1.3*((B62*E12)^0.625)/((B62+E12)^0.25)</f>
        <v>463.25046743116553</v>
      </c>
      <c r="F61" s="49">
        <f>1.3*((B62*F12)^0.625)/((B62+F12)^0.25)</f>
        <v>550.6098324398797</v>
      </c>
      <c r="G61" s="34">
        <f>1.3*((B62*G12)^0.625)/((B62+G12)^0.25)</f>
        <v>628.6919720971543</v>
      </c>
      <c r="H61" s="37">
        <f>1.3*((B62*H12)^0.625)/((B62+H12)^0.25)</f>
        <v>699.891510114651</v>
      </c>
      <c r="I61" s="47">
        <f>1.3*((B62*I12)^0.625)/((B62+I12)^0.25)</f>
        <v>765.6886620987634</v>
      </c>
      <c r="J61" s="37">
        <f>1.3*((B62*J12)^0.625)/((B62+J12)^0.25)</f>
        <v>827.0815579177321</v>
      </c>
      <c r="K61" s="12">
        <f>1.3*((B62*K12)^0.625)/((B62+K12)^0.25)</f>
        <v>884.7848899892768</v>
      </c>
      <c r="L61" s="8">
        <f>1.3*((B62*L12)^0.625)/((B62+L12)^0.25)</f>
        <v>939.3334121484636</v>
      </c>
      <c r="M61" s="47">
        <f>1.3*((B62*M12)^0.625)/((B62+M12)^0.25)</f>
        <v>1040.536221423623</v>
      </c>
      <c r="N61" s="41">
        <f>1.3*((B62*N12)^0.625)/((B62+N12)^0.25)</f>
        <v>1133.1115266840475</v>
      </c>
      <c r="O61" s="53">
        <f>1.3*((B62*O12)^0.625)/((B62+O12)^0.25)</f>
        <v>1218.6998927408774</v>
      </c>
      <c r="P61" s="47">
        <f>1.3*((B62*P12)^0.625)/((B62+P12)^0.25)</f>
        <v>1373.3303076030234</v>
      </c>
      <c r="Q61" s="62">
        <f>1.3*((B62*Q12)^0.625)/((B62+Q12)^0.25)</f>
        <v>1510.8352618653448</v>
      </c>
      <c r="R61" s="62">
        <f>1.3*((B62*R12)^0.625)/((B62+R12)^0.25)</f>
        <v>1635.189350696661</v>
      </c>
      <c r="S61" s="1"/>
    </row>
    <row r="62" spans="2:19" ht="10.5" customHeight="1">
      <c r="B62" s="161">
        <v>1600</v>
      </c>
      <c r="C62" s="162" t="s">
        <v>2</v>
      </c>
      <c r="D62" s="29">
        <f aca="true" t="shared" si="19" ref="D62:R62">(((D61*0.1)^5.02)*0.1/3.53)^0.5263157</f>
        <v>2014.536837614898</v>
      </c>
      <c r="E62" s="38">
        <f t="shared" si="19"/>
        <v>3860.4860888828202</v>
      </c>
      <c r="F62" s="50">
        <f t="shared" si="19"/>
        <v>6093.602014855814</v>
      </c>
      <c r="G62" s="28">
        <f t="shared" si="19"/>
        <v>8650.54251340654</v>
      </c>
      <c r="H62" s="38">
        <f t="shared" si="19"/>
        <v>11485.40817798605</v>
      </c>
      <c r="I62" s="42">
        <f t="shared" si="19"/>
        <v>14562.814016659333</v>
      </c>
      <c r="J62" s="38">
        <f t="shared" si="19"/>
        <v>17854.412533381455</v>
      </c>
      <c r="K62" s="6">
        <f t="shared" si="19"/>
        <v>21336.890313202715</v>
      </c>
      <c r="L62" s="9">
        <f t="shared" si="19"/>
        <v>24990.703694198863</v>
      </c>
      <c r="M62" s="42">
        <f t="shared" si="19"/>
        <v>32748.155126562495</v>
      </c>
      <c r="N62" s="42">
        <f t="shared" si="19"/>
        <v>41019.04548186994</v>
      </c>
      <c r="O62" s="38">
        <f t="shared" si="19"/>
        <v>49720.9911862031</v>
      </c>
      <c r="P62" s="42">
        <f t="shared" si="19"/>
        <v>68172.2303936724</v>
      </c>
      <c r="Q62" s="60">
        <f t="shared" si="19"/>
        <v>87720.66107961915</v>
      </c>
      <c r="R62" s="111">
        <f t="shared" si="19"/>
        <v>108108.70714999751</v>
      </c>
      <c r="S62" s="1"/>
    </row>
    <row r="63" spans="2:19" ht="10.5" customHeight="1" thickBot="1">
      <c r="B63" s="161"/>
      <c r="C63" s="164" t="s">
        <v>0</v>
      </c>
      <c r="D63" s="32">
        <f>(D62/3600)/((B62/1000)*(D12/1000))</f>
        <v>3.497459787525864</v>
      </c>
      <c r="E63" s="48">
        <f>(E62/3600)/((B62/1000)*(E12/1000))</f>
        <v>4.4681551954662275</v>
      </c>
      <c r="F63" s="51">
        <f>(F62/3600)/((B62/1000)*(F12/1000))</f>
        <v>5.289585082340115</v>
      </c>
      <c r="G63" s="31">
        <f>(G62/3600)/((B62/1000)*(H12/1000))</f>
        <v>5.006100991554711</v>
      </c>
      <c r="H63" s="48">
        <f>(H62/3600)/((B62/1000)*(H12/1000))</f>
        <v>6.646648251149334</v>
      </c>
      <c r="I63" s="46">
        <f>(I62/3600)/((B62/1000)*(I12/1000))</f>
        <v>7.2236180638191145</v>
      </c>
      <c r="J63" s="48">
        <f>(J62/3600)/((B62/1000)*(J12/1000))</f>
        <v>7.749310995391255</v>
      </c>
      <c r="K63" s="11">
        <f>(K62/3600)/((B62/1000)*(K12/1000))</f>
        <v>8.231824966513392</v>
      </c>
      <c r="L63" s="10">
        <f>(L62/3600)/((B62/1000)*(L12/1000))</f>
        <v>8.677327671596826</v>
      </c>
      <c r="M63" s="46">
        <f>(M62/3600)/((B62/1000)*(M12/1000))</f>
        <v>9.475739330602575</v>
      </c>
      <c r="N63" s="46">
        <f>(N62/3600)/((B62/1000)*(N12/1000))</f>
        <v>10.173374375463776</v>
      </c>
      <c r="O63" s="40">
        <f>(O62/3600)/((B62/1000)*(O12/1000))</f>
        <v>10.790145656728102</v>
      </c>
      <c r="P63" s="46">
        <f>(P62/3600)/((B62/1000)*(P12/1000))</f>
        <v>11.835456665568126</v>
      </c>
      <c r="Q63" s="63">
        <f>(Q62/3600)/((B62/1000)*(Q12/1000))</f>
        <v>12.691067864528234</v>
      </c>
      <c r="R63" s="112">
        <f>(R62/3600)/((B62/1000)*(R12/1000))</f>
        <v>13.406337692211995</v>
      </c>
      <c r="S63" s="1"/>
    </row>
    <row r="64" spans="2:19" ht="10.5" customHeight="1">
      <c r="B64" s="165"/>
      <c r="C64" s="162" t="s">
        <v>3</v>
      </c>
      <c r="D64" s="35">
        <f>1.3*((B65*D12)^0.625)/((B65+D12)^0.25)</f>
        <v>379.14057793706127</v>
      </c>
      <c r="E64" s="37">
        <f>1.3*((B65*E12)^0.625)/((B65+E12)^0.25)</f>
        <v>485.3299045757809</v>
      </c>
      <c r="F64" s="49">
        <f>1.3*((B65*F12)^0.625)/((B65+F12)^0.25)</f>
        <v>577.2645875039827</v>
      </c>
      <c r="G64" s="34">
        <f>1.3*((B65*G12)^0.625)/((B65+G21)^0.25)</f>
        <v>680.9972604823926</v>
      </c>
      <c r="H64" s="37">
        <f>1.3*((B65*H12)^0.625)/((B65+H12)^0.25)</f>
        <v>734.7415980556844</v>
      </c>
      <c r="I64" s="47">
        <f>1.3*((B65*I12)^0.625)/((B65+I12)^0.25)</f>
        <v>804.3065042048437</v>
      </c>
      <c r="J64" s="37">
        <f>1.3*((B65*J12)^0.625)/((B65+J12)^0.25)</f>
        <v>869.3016268234677</v>
      </c>
      <c r="K64" s="12">
        <f>1.3*((B65*K12)^0.625)/((B65+K12)^0.25)</f>
        <v>930.4667526574497</v>
      </c>
      <c r="L64" s="8">
        <f>1.3*((B65*L12)^0.625)/((B65+L12)^0.25)</f>
        <v>988.354995530617</v>
      </c>
      <c r="M64" s="47">
        <f>1.3*((B65*M12)^0.625)/((B65+M12)^0.25)</f>
        <v>1095.9238770190393</v>
      </c>
      <c r="N64" s="47">
        <f>1.3*((B65*N12)^0.625)/((B65+N12)^0.25)</f>
        <v>1194.5104152699712</v>
      </c>
      <c r="O64" s="41">
        <f>1.3*((B65*O12)^0.625)/((B65+O12)^0.25)</f>
        <v>1285.8093304127833</v>
      </c>
      <c r="P64" s="53">
        <f>1.3*((B65*P12)^0.625)/((B65+P12)^0.25)</f>
        <v>1451.1060746381766</v>
      </c>
      <c r="Q64" s="65">
        <f>1.3*((B65*Q12)^0.625)/((B65+Q12)^0.25)</f>
        <v>1598.4410825222035</v>
      </c>
      <c r="R64" s="65">
        <f>1.3*((B65*R12)^0.625)/((B65+R12)^0.25)</f>
        <v>1731.9334324272004</v>
      </c>
      <c r="S64" s="1"/>
    </row>
    <row r="65" spans="2:19" ht="10.5" customHeight="1">
      <c r="B65" s="161">
        <v>1800</v>
      </c>
      <c r="C65" s="162" t="s">
        <v>2</v>
      </c>
      <c r="D65" s="29">
        <f aca="true" t="shared" si="20" ref="D65:R65">(((D64*0.1)^5.02)*0.1/3.53)^0.5263157</f>
        <v>2273.7235514844433</v>
      </c>
      <c r="E65" s="38">
        <f t="shared" si="20"/>
        <v>4365.846722910711</v>
      </c>
      <c r="F65" s="50">
        <f t="shared" si="20"/>
        <v>6904.289898053709</v>
      </c>
      <c r="G65" s="28">
        <f t="shared" si="20"/>
        <v>10684.250595130907</v>
      </c>
      <c r="H65" s="38">
        <f t="shared" si="20"/>
        <v>13058.856755296507</v>
      </c>
      <c r="I65" s="42">
        <f t="shared" si="20"/>
        <v>16584.61536349183</v>
      </c>
      <c r="J65" s="38">
        <f t="shared" si="20"/>
        <v>20364.491279527483</v>
      </c>
      <c r="K65" s="6">
        <f t="shared" si="20"/>
        <v>24372.26496298502</v>
      </c>
      <c r="L65" s="9">
        <f t="shared" si="20"/>
        <v>28585.843525187</v>
      </c>
      <c r="M65" s="42">
        <f t="shared" si="20"/>
        <v>37557.3946689943</v>
      </c>
      <c r="N65" s="42">
        <f t="shared" si="20"/>
        <v>47155.83232381516</v>
      </c>
      <c r="O65" s="42">
        <f t="shared" si="20"/>
        <v>57285.861578027936</v>
      </c>
      <c r="P65" s="38">
        <f t="shared" si="20"/>
        <v>78852.89270421042</v>
      </c>
      <c r="Q65" s="66">
        <f t="shared" si="20"/>
        <v>101807.40210917217</v>
      </c>
      <c r="R65" s="110">
        <f t="shared" si="20"/>
        <v>125839.19197520085</v>
      </c>
      <c r="S65" s="1"/>
    </row>
    <row r="66" spans="2:19" ht="10.5" customHeight="1">
      <c r="B66" s="163"/>
      <c r="C66" s="164" t="s">
        <v>0</v>
      </c>
      <c r="D66" s="32">
        <f>(D65/3600)/((B65/1000)*(D12/1000))</f>
        <v>3.508832641179696</v>
      </c>
      <c r="E66" s="48">
        <f>(E65/3600)/((B65/1000)*(E12/1000))</f>
        <v>4.49161185484641</v>
      </c>
      <c r="F66" s="51">
        <f>(F65/3600)/((B65/1000)*(F12/1000))</f>
        <v>5.327384180596997</v>
      </c>
      <c r="G66" s="31">
        <f>(G65/3600)/((B65/1000)*(H12/1000))</f>
        <v>5.496013680622894</v>
      </c>
      <c r="H66" s="48">
        <f>(H65/3600)/((B65/1000)*(H12/1000))</f>
        <v>6.717518907045528</v>
      </c>
      <c r="I66" s="46">
        <f>(I65/3600)/((B65/1000)*(I12/1000))</f>
        <v>7.312440636460242</v>
      </c>
      <c r="J66" s="48">
        <f>(J65/3600)/((B65/1000)*(J12/1000))</f>
        <v>7.856671018336219</v>
      </c>
      <c r="K66" s="11">
        <f>(K65/3600)/((B65/1000)*(K12/1000))</f>
        <v>8.358115556579225</v>
      </c>
      <c r="L66" s="10">
        <f>(L65/3600)/((B65/1000)*(L12/1000))</f>
        <v>8.822791211477469</v>
      </c>
      <c r="M66" s="46">
        <f>(M65/3600)/((B65/1000)*(M12/1000))</f>
        <v>9.659823731737216</v>
      </c>
      <c r="N66" s="46">
        <f>(N65/3600)/((B65/1000)*(N12/1000))</f>
        <v>10.395906596961014</v>
      </c>
      <c r="O66" s="46">
        <f>(O65/3600)/((B65/1000)*(O12/1000))</f>
        <v>11.050513421687485</v>
      </c>
      <c r="P66" s="48">
        <f>(P65/3600)/((B65/1000)*(P12/1000))</f>
        <v>12.168656281513952</v>
      </c>
      <c r="Q66" s="51">
        <f>(Q65/3600)/((B65/1000)*(Q12/1000))</f>
        <v>13.092515703340041</v>
      </c>
      <c r="R66" s="51">
        <f>(R65/3600)/((B65/1000)*(R12/1000))</f>
        <v>13.871163136596214</v>
      </c>
      <c r="S66" s="1"/>
    </row>
    <row r="67" spans="2:19" ht="10.5" customHeight="1">
      <c r="B67" s="167"/>
      <c r="C67" s="162" t="s">
        <v>3</v>
      </c>
      <c r="D67" s="35">
        <f>1.3*((B68*D12)^0.625)/((B68+D12)^0.25)</f>
        <v>394.94104950184135</v>
      </c>
      <c r="E67" s="37">
        <f>1.3*((B68*E12)^0.625)/((B68+E12)^0.25)</f>
        <v>505.8648709738678</v>
      </c>
      <c r="F67" s="49">
        <f>1.3*((B68*F12)^0.625)/((B68+F12)^0.25)</f>
        <v>602.0397637914903</v>
      </c>
      <c r="G67" s="34">
        <f>1.3*((B68*G12)^0.625)/((B68+G12)^0.25)</f>
        <v>688.26229054985</v>
      </c>
      <c r="H67" s="37">
        <f>1.3*((B68*H12)^0.625)/((B68+H12)^0.25)</f>
        <v>767.10696291918</v>
      </c>
      <c r="I67" s="47">
        <f>1.3*((B68*I12)^0.625)/((B68+I12)^0.25)</f>
        <v>840.1612783542803</v>
      </c>
      <c r="J67" s="37">
        <f>1.3*((B68*J12)^0.625)/((B68+J12)^0.25)</f>
        <v>908.4934149465372</v>
      </c>
      <c r="K67" s="12">
        <f>1.3*((B68*K12)^0.625)/((B68+K12)^0.25)</f>
        <v>972.8668373646927</v>
      </c>
      <c r="L67" s="8">
        <f>1.3*((B68*L12)^0.625)/((B68+L12)^0.25)</f>
        <v>1033.8519473971658</v>
      </c>
      <c r="M67" s="47">
        <f>1.3*((B68*M12)^0.625)/((B68+M12)^0.25)</f>
        <v>1147.3298535748393</v>
      </c>
      <c r="N67" s="47">
        <f>1.3*((B68*N12)^0.625)/((B68+N12)^0.25)</f>
        <v>1251.5045519809566</v>
      </c>
      <c r="O67" s="47">
        <f>1.3*((B68*O12)^0.625)/((B68+O12)^0.25)</f>
        <v>1348.1208751340955</v>
      </c>
      <c r="P67" s="37">
        <f>1.3*((B68*P12)^0.625)/((B68+P12)^0.25)</f>
        <v>1523.3748659260957</v>
      </c>
      <c r="Q67" s="49">
        <f>1.3*((B68*Q12)^0.625)/((B68+Q12)^0.25)</f>
        <v>1679.917227510253</v>
      </c>
      <c r="R67" s="49">
        <f>1.3*((B68*R12)^0.625)/((B68+R12)^0.25)</f>
        <v>1821.995888593166</v>
      </c>
      <c r="S67" s="1"/>
    </row>
    <row r="68" spans="2:19" ht="10.5" customHeight="1">
      <c r="B68" s="168">
        <v>2000</v>
      </c>
      <c r="C68" s="162" t="s">
        <v>2</v>
      </c>
      <c r="D68" s="29">
        <f aca="true" t="shared" si="21" ref="D68:R68">(((D67*0.1)^5.02)*0.1/3.53)^0.5263157</f>
        <v>2532.721776002673</v>
      </c>
      <c r="E68" s="38">
        <f t="shared" si="21"/>
        <v>4871.017446018475</v>
      </c>
      <c r="F68" s="50">
        <f t="shared" si="21"/>
        <v>7715.038877894717</v>
      </c>
      <c r="G68" s="28">
        <f t="shared" si="21"/>
        <v>10988.046739038968</v>
      </c>
      <c r="H68" s="38">
        <f t="shared" si="21"/>
        <v>14634.193227254937</v>
      </c>
      <c r="I68" s="42">
        <f t="shared" si="21"/>
        <v>18610.143630892544</v>
      </c>
      <c r="J68" s="38">
        <f t="shared" si="21"/>
        <v>22880.909570197426</v>
      </c>
      <c r="K68" s="6">
        <f t="shared" si="21"/>
        <v>27417.4670431852</v>
      </c>
      <c r="L68" s="9">
        <f t="shared" si="21"/>
        <v>32195.262988391984</v>
      </c>
      <c r="M68" s="42">
        <f t="shared" si="21"/>
        <v>42393.007666920945</v>
      </c>
      <c r="N68" s="42">
        <f t="shared" si="21"/>
        <v>53335.72492179158</v>
      </c>
      <c r="O68" s="42">
        <f t="shared" si="21"/>
        <v>64915.540331542994</v>
      </c>
      <c r="P68" s="38">
        <f t="shared" si="21"/>
        <v>89657.41013827444</v>
      </c>
      <c r="Q68" s="66">
        <f t="shared" si="21"/>
        <v>116098.25784075649</v>
      </c>
      <c r="R68" s="110">
        <f t="shared" si="21"/>
        <v>143874.895383784</v>
      </c>
      <c r="S68" s="1"/>
    </row>
    <row r="69" spans="2:19" ht="10.5" customHeight="1" thickBot="1">
      <c r="B69" s="169"/>
      <c r="C69" s="170" t="s">
        <v>0</v>
      </c>
      <c r="D69" s="57">
        <f>(D68/3600)/((B68/1000)*(D12/1000))</f>
        <v>3.5176691333370456</v>
      </c>
      <c r="E69" s="40">
        <f>(E68/3600)/((B68/1000)*(E12/1000))</f>
        <v>4.510201338905996</v>
      </c>
      <c r="F69" s="52">
        <f>(F68/3600)/((B68/1000)*(F12/1000))</f>
        <v>5.3576658874268865</v>
      </c>
      <c r="G69" s="58">
        <f>(G68/3600)/((B68/1000)*(G12/1000))</f>
        <v>6.104470410577204</v>
      </c>
      <c r="H69" s="40">
        <f>(H68/3600)/((B68/1000)*(H12/1000))</f>
        <v>6.775089457062471</v>
      </c>
      <c r="I69" s="59">
        <f>(I68/3600)/((B68/1000)*(I12/1000))</f>
        <v>7.384977631306566</v>
      </c>
      <c r="J69" s="40">
        <f>(J68/3600)/((B68/1000)*(J12/1000))</f>
        <v>7.944760267429661</v>
      </c>
      <c r="K69" s="7">
        <f>(K68/3600)/((B68/1000)*(K12/1000))</f>
        <v>8.462181186168271</v>
      </c>
      <c r="L69" s="5">
        <f>(L68/3600)/((B68/1000)*(L12/1000))</f>
        <v>8.943128607886662</v>
      </c>
      <c r="M69" s="59">
        <f>(M68/3600)/((B68/1000)*(M12/1000))</f>
        <v>9.813196219194664</v>
      </c>
      <c r="N69" s="59">
        <f>(N68/3600)/((B68/1000)*(N12/1000))</f>
        <v>10.582485103530077</v>
      </c>
      <c r="O69" s="59">
        <f>(O68/3600)/((B68/1000)*(O12/1000))</f>
        <v>11.270059085337325</v>
      </c>
      <c r="P69" s="40">
        <f>(P68/3600)/((B68/1000)*(P12/1000))</f>
        <v>12.45241807476034</v>
      </c>
      <c r="Q69" s="52">
        <f>(Q68/3600)/((B68/1000)*(Q12/1000))</f>
        <v>13.437298361198668</v>
      </c>
      <c r="R69" s="52">
        <f>(R68/3600)/((B68/1000)*(R12/1000))</f>
        <v>14.273303113470636</v>
      </c>
      <c r="S69" s="1"/>
    </row>
    <row r="70" spans="2:19" ht="10.5" customHeight="1">
      <c r="B70" s="86" t="s">
        <v>4</v>
      </c>
      <c r="R70" s="21"/>
      <c r="S70" s="1"/>
    </row>
    <row r="71" spans="2:18" ht="12.75">
      <c r="B71" s="86"/>
      <c r="R71" s="21"/>
    </row>
    <row r="74" ht="12.75" customHeight="1"/>
  </sheetData>
  <printOptions/>
  <pageMargins left="0.33" right="0.27" top="0.3" bottom="0.38" header="0.25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R. Wern</dc:creator>
  <cp:keywords/>
  <dc:description/>
  <cp:lastModifiedBy>Carl R. Wern</cp:lastModifiedBy>
  <cp:lastPrinted>2018-10-11T17:56:08Z</cp:lastPrinted>
  <dcterms:created xsi:type="dcterms:W3CDTF">2004-12-26T12:52:45Z</dcterms:created>
  <dcterms:modified xsi:type="dcterms:W3CDTF">2020-06-09T20:05:24Z</dcterms:modified>
  <cp:category/>
  <cp:version/>
  <cp:contentType/>
  <cp:contentStatus/>
</cp:coreProperties>
</file>